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80" windowWidth="16040" windowHeight="8540" activeTab="0"/>
  </bookViews>
  <sheets>
    <sheet name="BRM200" sheetId="1" r:id="rId1"/>
  </sheets>
  <definedNames/>
  <calcPr fullCalcOnLoad="1"/>
</workbook>
</file>

<file path=xl/sharedStrings.xml><?xml version="1.0" encoding="utf-8"?>
<sst xmlns="http://schemas.openxmlformats.org/spreadsheetml/2006/main" count="577" uniqueCount="296">
  <si>
    <t>Denis</t>
  </si>
  <si>
    <t>Jun</t>
  </si>
  <si>
    <t>Junichi</t>
  </si>
  <si>
    <t>Yuto</t>
  </si>
  <si>
    <t>Kouichirou</t>
  </si>
  <si>
    <t>Atsushi</t>
  </si>
  <si>
    <t>Yoichiro</t>
  </si>
  <si>
    <t>KAMINO</t>
  </si>
  <si>
    <t>KAWAGUCHI</t>
  </si>
  <si>
    <t>Yutaka</t>
  </si>
  <si>
    <t>KAWASAKI</t>
  </si>
  <si>
    <t>Hayato</t>
  </si>
  <si>
    <t>Takehito</t>
  </si>
  <si>
    <t>Yukihiro</t>
  </si>
  <si>
    <t>Takehiro</t>
  </si>
  <si>
    <t>Nobuo</t>
  </si>
  <si>
    <t>Koji</t>
  </si>
  <si>
    <t>Haruyo</t>
  </si>
  <si>
    <t>KUBO</t>
  </si>
  <si>
    <t>Satoshi</t>
  </si>
  <si>
    <t>Tetsuya</t>
  </si>
  <si>
    <t>KOSUGA</t>
  </si>
  <si>
    <t>Kazuhiro</t>
  </si>
  <si>
    <t>Kotani</t>
  </si>
  <si>
    <t>Kathuhiro</t>
  </si>
  <si>
    <t>Keiichi</t>
  </si>
  <si>
    <t>Toshiaki</t>
  </si>
  <si>
    <t>Katsuhiro</t>
  </si>
  <si>
    <t>Toshikazu</t>
  </si>
  <si>
    <t>Noriko</t>
  </si>
  <si>
    <t>SAKAMOTO</t>
  </si>
  <si>
    <t>Sinnichi</t>
  </si>
  <si>
    <t>Iori</t>
  </si>
  <si>
    <t>Kazuhiko</t>
  </si>
  <si>
    <t>Yoshinori</t>
  </si>
  <si>
    <t>Akira</t>
  </si>
  <si>
    <t>Norio</t>
  </si>
  <si>
    <t>Yoko</t>
  </si>
  <si>
    <t>Takuya</t>
  </si>
  <si>
    <t>Sakae</t>
  </si>
  <si>
    <t>Toyoaki</t>
  </si>
  <si>
    <t>Kiyoshi</t>
  </si>
  <si>
    <t>Kazutoshi</t>
  </si>
  <si>
    <t>Chiharu</t>
  </si>
  <si>
    <t>Yasuhiro</t>
  </si>
  <si>
    <t>Kouichi</t>
  </si>
  <si>
    <t>TAKADA</t>
  </si>
  <si>
    <t>Naoaki</t>
  </si>
  <si>
    <t>Yosuke</t>
  </si>
  <si>
    <t>Shoji</t>
  </si>
  <si>
    <t>Tomohiko</t>
  </si>
  <si>
    <t>TAKEUCHI</t>
  </si>
  <si>
    <t>Kuniko</t>
  </si>
  <si>
    <t>Terai</t>
  </si>
  <si>
    <t>Kiyonobu</t>
  </si>
  <si>
    <t>Shinichi</t>
  </si>
  <si>
    <t>Shinobu</t>
  </si>
  <si>
    <t>Naohito</t>
  </si>
  <si>
    <t>Masakazu</t>
  </si>
  <si>
    <t>NAKASIOYA</t>
  </si>
  <si>
    <t>Takeru</t>
  </si>
  <si>
    <t>Shigeki</t>
  </si>
  <si>
    <t>Chikako</t>
  </si>
  <si>
    <t>NISHIYAMA</t>
  </si>
  <si>
    <t>Shota</t>
  </si>
  <si>
    <t>NODA</t>
  </si>
  <si>
    <t>Shohei</t>
  </si>
  <si>
    <t>Yuki</t>
  </si>
  <si>
    <t>Yuichi</t>
  </si>
  <si>
    <t>HASEGAWA</t>
  </si>
  <si>
    <t>Hamatake</t>
  </si>
  <si>
    <t>Kiyotake</t>
  </si>
  <si>
    <t>Fumihiko</t>
  </si>
  <si>
    <t>Yukio</t>
  </si>
  <si>
    <t>Kyoko</t>
  </si>
  <si>
    <t>Toru</t>
  </si>
  <si>
    <t>Ai</t>
  </si>
  <si>
    <t>Eijirou</t>
  </si>
  <si>
    <t>Ryouichi</t>
  </si>
  <si>
    <t>Nobuyuki</t>
  </si>
  <si>
    <t>Takaaki</t>
  </si>
  <si>
    <t>Takeshi</t>
  </si>
  <si>
    <t>MISONO</t>
  </si>
  <si>
    <t>Mimuro</t>
  </si>
  <si>
    <t>TAKATO</t>
  </si>
  <si>
    <t>Hiroki</t>
  </si>
  <si>
    <t>Yoshio</t>
  </si>
  <si>
    <t>Hizuru</t>
  </si>
  <si>
    <t>Masako</t>
  </si>
  <si>
    <t>YAMAZAKI</t>
  </si>
  <si>
    <t>Kohtaroh</t>
  </si>
  <si>
    <t>Iwao</t>
  </si>
  <si>
    <t>YUSA</t>
  </si>
  <si>
    <t>Naomichi</t>
  </si>
  <si>
    <t>Atsuko</t>
  </si>
  <si>
    <t>Takahiro</t>
  </si>
  <si>
    <t>Katsuji</t>
  </si>
  <si>
    <t>Daiki</t>
  </si>
  <si>
    <t>Koichi</t>
  </si>
  <si>
    <t>Yasunobu</t>
  </si>
  <si>
    <t>Katuzi</t>
  </si>
  <si>
    <t>KANAYAMA</t>
  </si>
  <si>
    <t>Yukiharu</t>
  </si>
  <si>
    <t>Audax Randonneurs Kanagawa</t>
  </si>
  <si>
    <t>AIZAWA</t>
  </si>
  <si>
    <t>AOTA</t>
  </si>
  <si>
    <t>AKATSUKA</t>
  </si>
  <si>
    <t>AKIMOTO</t>
  </si>
  <si>
    <t>AKIYAMA</t>
  </si>
  <si>
    <t>ABE</t>
  </si>
  <si>
    <t>ARAKAWA</t>
  </si>
  <si>
    <t>ARIIZUMI</t>
  </si>
  <si>
    <t>ANDO</t>
  </si>
  <si>
    <t>IIDA</t>
  </si>
  <si>
    <t>IESAKI</t>
  </si>
  <si>
    <t>IKEDA</t>
  </si>
  <si>
    <t>ISHII</t>
  </si>
  <si>
    <t>ISHIWATA</t>
  </si>
  <si>
    <t>IZUMI</t>
  </si>
  <si>
    <t>ITO</t>
  </si>
  <si>
    <t>INAGAKI</t>
  </si>
  <si>
    <t>INOUE</t>
  </si>
  <si>
    <t>INOKUMA</t>
  </si>
  <si>
    <t>IWAI</t>
  </si>
  <si>
    <t>IWAO</t>
  </si>
  <si>
    <t>IWASE</t>
  </si>
  <si>
    <t>IWAMOTO</t>
  </si>
  <si>
    <t>UGA</t>
  </si>
  <si>
    <t>USAMI</t>
  </si>
  <si>
    <t>UCHIDA</t>
  </si>
  <si>
    <t>EDAMOTO</t>
  </si>
  <si>
    <t>ONO</t>
  </si>
  <si>
    <t>OYA</t>
  </si>
  <si>
    <t>OKAZAKI</t>
  </si>
  <si>
    <t>OGURA</t>
  </si>
  <si>
    <t>OCONNELL</t>
  </si>
  <si>
    <t>OZAWA</t>
  </si>
  <si>
    <t>OMOTE</t>
  </si>
  <si>
    <t>ORIHARA</t>
  </si>
  <si>
    <t>KATAKURA</t>
  </si>
  <si>
    <t>KAMANO</t>
  </si>
  <si>
    <t>KAMIO</t>
  </si>
  <si>
    <t>KAWASHIMA</t>
  </si>
  <si>
    <t>KIKUKAWA</t>
  </si>
  <si>
    <t>KIKUCHI</t>
  </si>
  <si>
    <t>KISHI</t>
  </si>
  <si>
    <t>KIJIMA</t>
  </si>
  <si>
    <t>KITAYAMA</t>
  </si>
  <si>
    <t>KINOSHITA</t>
  </si>
  <si>
    <t>KINOMIYA</t>
  </si>
  <si>
    <t>KOIKE</t>
  </si>
  <si>
    <t>KOSHI</t>
  </si>
  <si>
    <t>TSUKASA</t>
  </si>
  <si>
    <t>GOTOH</t>
  </si>
  <si>
    <t>GOTO</t>
  </si>
  <si>
    <t>KOBAYASHI</t>
  </si>
  <si>
    <t>KOBORI</t>
  </si>
  <si>
    <t>KONNO</t>
  </si>
  <si>
    <t>SAITO</t>
  </si>
  <si>
    <t>SAKAI</t>
  </si>
  <si>
    <t>SAKURAYAMA</t>
  </si>
  <si>
    <t>SASAKI</t>
  </si>
  <si>
    <t>SATO</t>
  </si>
  <si>
    <t>SHIGETA</t>
  </si>
  <si>
    <t>SHIGENO</t>
  </si>
  <si>
    <t>JIBIKI</t>
  </si>
  <si>
    <t>SHIMASAKI</t>
  </si>
  <si>
    <t>SHIMIZU</t>
  </si>
  <si>
    <t>SHIRAI</t>
  </si>
  <si>
    <t>JINNO</t>
  </si>
  <si>
    <t>SUEKI</t>
  </si>
  <si>
    <t>SUEHARA</t>
  </si>
  <si>
    <t>SUGAHARA</t>
  </si>
  <si>
    <t>SUGAYA</t>
  </si>
  <si>
    <t>SUGITA</t>
  </si>
  <si>
    <t>SUGIMOTO</t>
  </si>
  <si>
    <t>SUZUKI</t>
  </si>
  <si>
    <t>SEKIGUCHI</t>
  </si>
  <si>
    <t>TAKAGAWA</t>
  </si>
  <si>
    <t>TAKAGI</t>
  </si>
  <si>
    <t>TAKATA</t>
  </si>
  <si>
    <t>TAKAHASHI</t>
  </si>
  <si>
    <t>TAKABE</t>
  </si>
  <si>
    <t>TAKI</t>
  </si>
  <si>
    <t>TANAKA</t>
  </si>
  <si>
    <t>HISATAKA</t>
  </si>
  <si>
    <t>TOMODA</t>
  </si>
  <si>
    <t>TORAYA</t>
  </si>
  <si>
    <t>NAKAZAWA</t>
  </si>
  <si>
    <t>NAMIKI</t>
  </si>
  <si>
    <t>NARA</t>
  </si>
  <si>
    <t>NAMBA</t>
  </si>
  <si>
    <t>NISHIDE</t>
  </si>
  <si>
    <t>HAGA</t>
  </si>
  <si>
    <t>HASHIMOTO</t>
  </si>
  <si>
    <t>HASUMI</t>
  </si>
  <si>
    <t>KAORU</t>
  </si>
  <si>
    <t>HIGASHI</t>
  </si>
  <si>
    <t>HIRATA</t>
  </si>
  <si>
    <t>HIRAHARA</t>
  </si>
  <si>
    <t>FUJITA</t>
  </si>
  <si>
    <t>FUJINO</t>
  </si>
  <si>
    <t>FUTAMI</t>
  </si>
  <si>
    <t>FUNAISHI</t>
  </si>
  <si>
    <t>HOSHI</t>
  </si>
  <si>
    <t>MAEDA</t>
  </si>
  <si>
    <t>MASUDA</t>
  </si>
  <si>
    <t>MATSUMOTO</t>
  </si>
  <si>
    <t>MIURA</t>
  </si>
  <si>
    <t>MIKAMI</t>
  </si>
  <si>
    <t>MINEO</t>
  </si>
  <si>
    <t>TOSIAKI</t>
  </si>
  <si>
    <t>MIYAI</t>
  </si>
  <si>
    <t>MURAKAMI</t>
  </si>
  <si>
    <t>MOTOKI</t>
  </si>
  <si>
    <t>MORI</t>
  </si>
  <si>
    <t>MORISAKU</t>
  </si>
  <si>
    <t>YANAI</t>
  </si>
  <si>
    <t>YAMAGUCHI</t>
  </si>
  <si>
    <t>YAMADA</t>
  </si>
  <si>
    <t>YAMAMOTO</t>
  </si>
  <si>
    <t>YONEKURA</t>
  </si>
  <si>
    <t>WAKABAYASHI</t>
  </si>
  <si>
    <t>WAKAYAMA</t>
  </si>
  <si>
    <t>WATANABE</t>
  </si>
  <si>
    <t>WATANUKI</t>
  </si>
  <si>
    <t>Rie</t>
  </si>
  <si>
    <t>Osamu</t>
  </si>
  <si>
    <t>Taku</t>
  </si>
  <si>
    <t>Miyako</t>
  </si>
  <si>
    <t>Mori</t>
  </si>
  <si>
    <t>0011-09</t>
  </si>
  <si>
    <t>0012-09</t>
  </si>
  <si>
    <t>SHIMOKUNI</t>
  </si>
  <si>
    <t>SHIMOYAMA</t>
  </si>
  <si>
    <t>Audax Randonneurs Kanagawa</t>
  </si>
  <si>
    <t>600014</t>
  </si>
  <si>
    <t>21/03/2009</t>
  </si>
  <si>
    <t>Junji</t>
  </si>
  <si>
    <t>Hiroyuki</t>
  </si>
  <si>
    <t>Hiroshi</t>
  </si>
  <si>
    <t>Fumie</t>
  </si>
  <si>
    <t>Tsutomu</t>
  </si>
  <si>
    <t>Satomi</t>
  </si>
  <si>
    <t>Shunsuke</t>
  </si>
  <si>
    <t>Takao</t>
  </si>
  <si>
    <t>Masayuki</t>
  </si>
  <si>
    <t>Daisuke</t>
  </si>
  <si>
    <t>Toshihiro</t>
  </si>
  <si>
    <t>Akio</t>
  </si>
  <si>
    <t>Keiko</t>
  </si>
  <si>
    <t>Shizuo</t>
  </si>
  <si>
    <t>Makoto</t>
  </si>
  <si>
    <t>Takayuki</t>
  </si>
  <si>
    <t>Tomohiro</t>
  </si>
  <si>
    <t>Masaharu</t>
  </si>
  <si>
    <t>INO</t>
  </si>
  <si>
    <t>Hiroaki</t>
  </si>
  <si>
    <t>Eiichi</t>
  </si>
  <si>
    <t>Takashi</t>
  </si>
  <si>
    <t>Youichi</t>
  </si>
  <si>
    <t>Kazunori</t>
  </si>
  <si>
    <t>Kentaro</t>
  </si>
  <si>
    <t>Takehiko</t>
  </si>
  <si>
    <t>Shigeaki</t>
  </si>
  <si>
    <t>Masaaki</t>
  </si>
  <si>
    <t>Hitoshi</t>
  </si>
  <si>
    <t>Tomoo</t>
  </si>
  <si>
    <t>Teturou</t>
  </si>
  <si>
    <t>Tadashi</t>
  </si>
  <si>
    <t>Toshiya</t>
  </si>
  <si>
    <t>OKADA</t>
  </si>
  <si>
    <t>Junichiro</t>
  </si>
  <si>
    <t>Izumi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</si>
  <si>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</si>
  <si>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</si>
  <si>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</si>
  <si>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</si>
  <si>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</si>
  <si>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</si>
  <si>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</si>
  <si>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</si>
  <si>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</si>
  <si>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200 km</t>
  </si>
  <si>
    <t>INFORMATIONS</t>
  </si>
  <si>
    <t>Sexe</t>
  </si>
  <si>
    <t>(F)</t>
  </si>
  <si>
    <r>
      <t>AJ</t>
    </r>
    <r>
      <rPr>
        <sz val="9"/>
        <rFont val="ＭＳ Ｐゴシック"/>
        <family val="3"/>
      </rPr>
      <t>会員番号</t>
    </r>
  </si>
  <si>
    <t>DNS</t>
  </si>
  <si>
    <t>DNF</t>
  </si>
  <si>
    <t>Audax Japon</t>
  </si>
  <si>
    <t>Audax Japan</t>
  </si>
  <si>
    <t>Audax Randonneurs Chiba</t>
  </si>
  <si>
    <t>Audax Randonneurs Kinki</t>
  </si>
  <si>
    <t>Audax Randonneurs Saitama</t>
  </si>
  <si>
    <t>Individuel Japon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</si>
</sst>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dd&quot;/&quot;mm&quot;/&quot;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h:mm;@"/>
    <numFmt numFmtId="192" formatCode="0_);[Red]\(0\)"/>
  </numFmts>
  <fonts count="24">
    <font>
      <sz val="10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3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1" fillId="0" borderId="5" applyNumberFormat="0" applyFill="0" applyAlignment="0" applyProtection="0"/>
    <xf numFmtId="0" fontId="12" fillId="15" borderId="0" applyNumberFormat="0" applyBorder="0" applyAlignment="0" applyProtection="0"/>
    <xf numFmtId="0" fontId="13" fillId="2" borderId="6" applyNumberFormat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" borderId="11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3" borderId="6" applyNumberFormat="0" applyAlignment="0" applyProtection="0"/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185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34" applyFont="1" applyBorder="1" applyAlignment="1" applyProtection="1">
      <alignment horizontal="centerContinuous" vertical="center" wrapText="1"/>
      <protection locked="0"/>
    </xf>
    <xf numFmtId="49" fontId="1" fillId="0" borderId="12" xfId="0" applyNumberFormat="1" applyFont="1" applyBorder="1" applyAlignment="1" applyProtection="1">
      <alignment horizontal="centerContinuous" vertical="center" wrapText="1"/>
      <protection locked="0"/>
    </xf>
    <xf numFmtId="2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3" xfId="34" applyFont="1" applyBorder="1" applyAlignment="1" applyProtection="1">
      <alignment horizontal="centerContinuous" vertical="center" wrapText="1"/>
      <protection locked="0"/>
    </xf>
    <xf numFmtId="49" fontId="1" fillId="0" borderId="13" xfId="0" applyNumberFormat="1" applyFont="1" applyBorder="1" applyAlignment="1" applyProtection="1">
      <alignment horizontal="centerContinuous" vertical="center" wrapText="1"/>
      <protection locked="0"/>
    </xf>
    <xf numFmtId="20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49" fontId="1" fillId="0" borderId="17" xfId="0" applyNumberFormat="1" applyFont="1" applyBorder="1" applyAlignment="1" applyProtection="1" quotePrefix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1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191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5" xfId="34" applyFont="1" applyBorder="1" applyAlignment="1" applyProtection="1">
      <alignment horizontal="centerContinuous" vertical="center" wrapText="1"/>
      <protection locked="0"/>
    </xf>
    <xf numFmtId="49" fontId="1" fillId="0" borderId="15" xfId="0" applyNumberFormat="1" applyFont="1" applyBorder="1" applyAlignment="1" applyProtection="1">
      <alignment horizontal="centerContinuous" vertical="center" wrapText="1"/>
      <protection locked="0"/>
    </xf>
    <xf numFmtId="191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2" fillId="0" borderId="20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workbookViewId="0" topLeftCell="A1">
      <pane ySplit="1" topLeftCell="BM2" activePane="bottomLeft" state="frozen"/>
      <selection pane="topLeft" activeCell="K24" sqref="K24"/>
      <selection pane="bottomLeft" activeCell="A1" sqref="A1:A3"/>
    </sheetView>
  </sheetViews>
  <sheetFormatPr defaultColWidth="11.57421875" defaultRowHeight="12.75"/>
  <cols>
    <col min="1" max="1" width="11.8515625" style="22" customWidth="1"/>
    <col min="2" max="2" width="18.140625" style="32" bestFit="1" customWidth="1"/>
    <col min="3" max="3" width="12.00390625" style="32" customWidth="1"/>
    <col min="4" max="4" width="12.140625" style="32" customWidth="1"/>
    <col min="5" max="5" width="14.421875" style="32" customWidth="1"/>
    <col min="6" max="7" width="12.140625" style="33" customWidth="1"/>
    <col min="8" max="8" width="12.140625" style="32" customWidth="1"/>
    <col min="9" max="16384" width="11.421875" style="8" customWidth="1"/>
  </cols>
  <sheetData>
    <row r="1" spans="1:8" ht="15" customHeight="1">
      <c r="A1" s="39" t="s">
        <v>287</v>
      </c>
      <c r="B1" s="1" t="s">
        <v>274</v>
      </c>
      <c r="C1" s="1"/>
      <c r="D1" s="1"/>
      <c r="E1" s="1" t="s">
        <v>275</v>
      </c>
      <c r="F1" s="2" t="s">
        <v>276</v>
      </c>
      <c r="G1" s="2" t="s">
        <v>277</v>
      </c>
      <c r="H1" s="38" t="s">
        <v>284</v>
      </c>
    </row>
    <row r="2" spans="1:8" ht="12" customHeight="1">
      <c r="A2" s="40"/>
      <c r="B2" s="41" t="s">
        <v>235</v>
      </c>
      <c r="C2" s="42"/>
      <c r="D2" s="43"/>
      <c r="E2" s="3" t="s">
        <v>236</v>
      </c>
      <c r="F2" s="9" t="s">
        <v>237</v>
      </c>
      <c r="G2" s="4" t="s">
        <v>283</v>
      </c>
      <c r="H2" s="5" t="s">
        <v>285</v>
      </c>
    </row>
    <row r="3" spans="1:10" s="22" customFormat="1" ht="12" thickBot="1">
      <c r="A3" s="40"/>
      <c r="B3" s="23" t="s">
        <v>278</v>
      </c>
      <c r="C3" s="24" t="s">
        <v>279</v>
      </c>
      <c r="D3" s="44" t="s">
        <v>280</v>
      </c>
      <c r="E3" s="45"/>
      <c r="F3" s="25" t="s">
        <v>281</v>
      </c>
      <c r="G3" s="25" t="s">
        <v>282</v>
      </c>
      <c r="H3" s="26" t="s">
        <v>286</v>
      </c>
      <c r="I3" s="8"/>
      <c r="J3" s="8"/>
    </row>
    <row r="4" spans="1:8" ht="10.5">
      <c r="A4" s="34"/>
      <c r="B4" s="10" t="s">
        <v>104</v>
      </c>
      <c r="C4" s="11" t="s">
        <v>238</v>
      </c>
      <c r="D4" s="12" t="s">
        <v>295</v>
      </c>
      <c r="E4" s="13"/>
      <c r="F4" s="11">
        <v>600099</v>
      </c>
      <c r="G4" s="14">
        <v>0.44791666666666663</v>
      </c>
      <c r="H4" s="21"/>
    </row>
    <row r="5" spans="1:8" ht="10.5">
      <c r="A5" s="35"/>
      <c r="B5" s="15" t="s">
        <v>105</v>
      </c>
      <c r="C5" s="6" t="s">
        <v>239</v>
      </c>
      <c r="D5" s="16" t="s">
        <v>295</v>
      </c>
      <c r="E5" s="17"/>
      <c r="F5" s="6">
        <v>600099</v>
      </c>
      <c r="G5" s="18" t="s">
        <v>288</v>
      </c>
      <c r="H5" s="20"/>
    </row>
    <row r="6" spans="1:8" ht="10.5">
      <c r="A6" s="35" t="str">
        <f>+"0347-09"</f>
        <v>0347-09</v>
      </c>
      <c r="B6" s="15" t="s">
        <v>106</v>
      </c>
      <c r="C6" s="6" t="s">
        <v>240</v>
      </c>
      <c r="D6" s="16" t="s">
        <v>290</v>
      </c>
      <c r="E6" s="17"/>
      <c r="F6" s="6">
        <v>600007</v>
      </c>
      <c r="G6" s="18" t="s">
        <v>288</v>
      </c>
      <c r="H6" s="20"/>
    </row>
    <row r="7" spans="1:8" ht="10.5">
      <c r="A7" s="35"/>
      <c r="B7" s="15" t="s">
        <v>107</v>
      </c>
      <c r="C7" s="6" t="s">
        <v>241</v>
      </c>
      <c r="D7" s="16" t="s">
        <v>295</v>
      </c>
      <c r="E7" s="17"/>
      <c r="F7" s="6">
        <v>600099</v>
      </c>
      <c r="G7" s="18">
        <v>0.47847222222222224</v>
      </c>
      <c r="H7" s="20" t="s">
        <v>286</v>
      </c>
    </row>
    <row r="8" spans="1:8" ht="10.5">
      <c r="A8" s="35"/>
      <c r="B8" s="15" t="s">
        <v>108</v>
      </c>
      <c r="C8" s="6" t="s">
        <v>242</v>
      </c>
      <c r="D8" s="16" t="s">
        <v>295</v>
      </c>
      <c r="E8" s="17"/>
      <c r="F8" s="6">
        <v>600099</v>
      </c>
      <c r="G8" s="18">
        <v>0.5027777777777778</v>
      </c>
      <c r="H8" s="20"/>
    </row>
    <row r="9" spans="1:8" ht="10.5">
      <c r="A9" s="35" t="str">
        <f>+"0384-09"</f>
        <v>0384-09</v>
      </c>
      <c r="B9" s="15" t="s">
        <v>109</v>
      </c>
      <c r="C9" s="6" t="s">
        <v>226</v>
      </c>
      <c r="D9" s="16" t="s">
        <v>291</v>
      </c>
      <c r="E9" s="17"/>
      <c r="F9" s="6">
        <v>600007</v>
      </c>
      <c r="G9" s="18">
        <v>0.5277777777777779</v>
      </c>
      <c r="H9" s="20" t="s">
        <v>286</v>
      </c>
    </row>
    <row r="10" spans="1:8" ht="10.5">
      <c r="A10" s="35" t="str">
        <f>+"0451-09"</f>
        <v>0451-09</v>
      </c>
      <c r="B10" s="15" t="s">
        <v>110</v>
      </c>
      <c r="C10" s="6" t="s">
        <v>243</v>
      </c>
      <c r="D10" s="16" t="s">
        <v>290</v>
      </c>
      <c r="E10" s="17"/>
      <c r="F10" s="6">
        <v>600007</v>
      </c>
      <c r="G10" s="18">
        <v>0.4444444444444445</v>
      </c>
      <c r="H10" s="20"/>
    </row>
    <row r="11" spans="1:8" ht="10.5">
      <c r="A11" s="35"/>
      <c r="B11" s="15" t="s">
        <v>111</v>
      </c>
      <c r="C11" s="6" t="s">
        <v>244</v>
      </c>
      <c r="D11" s="16" t="s">
        <v>295</v>
      </c>
      <c r="E11" s="17"/>
      <c r="F11" s="6">
        <v>600099</v>
      </c>
      <c r="G11" s="18">
        <v>0.5173611111111112</v>
      </c>
      <c r="H11" s="20"/>
    </row>
    <row r="12" spans="1:8" ht="10.5">
      <c r="A12" s="35"/>
      <c r="B12" s="15" t="s">
        <v>112</v>
      </c>
      <c r="C12" s="6" t="s">
        <v>245</v>
      </c>
      <c r="D12" s="16" t="s">
        <v>295</v>
      </c>
      <c r="E12" s="17"/>
      <c r="F12" s="6">
        <v>600099</v>
      </c>
      <c r="G12" s="18">
        <v>0.4791666666666667</v>
      </c>
      <c r="H12" s="20"/>
    </row>
    <row r="13" spans="1:8" ht="10.5">
      <c r="A13" s="35"/>
      <c r="B13" s="15" t="s">
        <v>113</v>
      </c>
      <c r="C13" s="6" t="s">
        <v>246</v>
      </c>
      <c r="D13" s="16" t="s">
        <v>295</v>
      </c>
      <c r="E13" s="17"/>
      <c r="F13" s="6">
        <v>600099</v>
      </c>
      <c r="G13" s="18" t="s">
        <v>288</v>
      </c>
      <c r="H13" s="20"/>
    </row>
    <row r="14" spans="1:8" ht="10.5">
      <c r="A14" s="35"/>
      <c r="B14" s="15" t="s">
        <v>114</v>
      </c>
      <c r="C14" s="6" t="s">
        <v>247</v>
      </c>
      <c r="D14" s="16" t="s">
        <v>295</v>
      </c>
      <c r="E14" s="17"/>
      <c r="F14" s="6">
        <v>600099</v>
      </c>
      <c r="G14" s="18" t="s">
        <v>288</v>
      </c>
      <c r="H14" s="20"/>
    </row>
    <row r="15" spans="1:8" ht="10.5">
      <c r="A15" s="35" t="str">
        <f>+"0917-09"</f>
        <v>0917-09</v>
      </c>
      <c r="B15" s="15" t="s">
        <v>115</v>
      </c>
      <c r="C15" s="6" t="s">
        <v>248</v>
      </c>
      <c r="D15" s="16" t="s">
        <v>291</v>
      </c>
      <c r="E15" s="17"/>
      <c r="F15" s="6">
        <v>600007</v>
      </c>
      <c r="G15" s="18">
        <v>0.5048611111111111</v>
      </c>
      <c r="H15" s="20"/>
    </row>
    <row r="16" spans="1:8" ht="10.5">
      <c r="A16" s="35" t="str">
        <f>+"0688-09"</f>
        <v>0688-09</v>
      </c>
      <c r="B16" s="15" t="s">
        <v>116</v>
      </c>
      <c r="C16" s="6" t="s">
        <v>249</v>
      </c>
      <c r="D16" s="16" t="s">
        <v>103</v>
      </c>
      <c r="E16" s="17"/>
      <c r="F16" s="6">
        <v>600014</v>
      </c>
      <c r="G16" s="18">
        <v>0.45763888888888893</v>
      </c>
      <c r="H16" s="20"/>
    </row>
    <row r="17" spans="1:8" ht="10.5">
      <c r="A17" s="35" t="str">
        <f>+"0719-09"</f>
        <v>0719-09</v>
      </c>
      <c r="B17" s="15" t="s">
        <v>116</v>
      </c>
      <c r="C17" s="6" t="s">
        <v>250</v>
      </c>
      <c r="D17" s="16" t="s">
        <v>103</v>
      </c>
      <c r="E17" s="17"/>
      <c r="F17" s="6">
        <v>600014</v>
      </c>
      <c r="G17" s="18" t="s">
        <v>288</v>
      </c>
      <c r="H17" s="20" t="s">
        <v>286</v>
      </c>
    </row>
    <row r="18" spans="1:8" ht="10.5">
      <c r="A18" s="35" t="str">
        <f>+"0524-09"</f>
        <v>0524-09</v>
      </c>
      <c r="B18" s="15" t="s">
        <v>116</v>
      </c>
      <c r="C18" s="6" t="s">
        <v>251</v>
      </c>
      <c r="D18" s="16" t="s">
        <v>103</v>
      </c>
      <c r="E18" s="17"/>
      <c r="F18" s="6">
        <v>600014</v>
      </c>
      <c r="G18" s="18">
        <v>0.5569444444444445</v>
      </c>
      <c r="H18" s="20"/>
    </row>
    <row r="19" spans="1:8" ht="10.5">
      <c r="A19" s="35" t="str">
        <f>+"0385-09"</f>
        <v>0385-09</v>
      </c>
      <c r="B19" s="15" t="s">
        <v>117</v>
      </c>
      <c r="C19" s="6" t="s">
        <v>252</v>
      </c>
      <c r="D19" s="16" t="s">
        <v>291</v>
      </c>
      <c r="E19" s="17"/>
      <c r="F19" s="6">
        <v>600007</v>
      </c>
      <c r="G19" s="18">
        <v>0.4319444444444444</v>
      </c>
      <c r="H19" s="20"/>
    </row>
    <row r="20" spans="1:8" ht="10.5">
      <c r="A20" s="35" t="str">
        <f>+"0360-09"</f>
        <v>0360-09</v>
      </c>
      <c r="B20" s="15" t="s">
        <v>118</v>
      </c>
      <c r="C20" s="6" t="s">
        <v>253</v>
      </c>
      <c r="D20" s="16" t="s">
        <v>290</v>
      </c>
      <c r="E20" s="17"/>
      <c r="F20" s="6">
        <v>600007</v>
      </c>
      <c r="G20" s="18" t="s">
        <v>289</v>
      </c>
      <c r="H20" s="20"/>
    </row>
    <row r="21" spans="1:8" ht="10.5">
      <c r="A21" s="35" t="str">
        <f>+"0466-09"</f>
        <v>0466-09</v>
      </c>
      <c r="B21" s="15" t="s">
        <v>119</v>
      </c>
      <c r="C21" s="6" t="s">
        <v>254</v>
      </c>
      <c r="D21" s="16" t="s">
        <v>103</v>
      </c>
      <c r="E21" s="17"/>
      <c r="F21" s="6">
        <v>600014</v>
      </c>
      <c r="G21" s="18">
        <v>0.4368055555555556</v>
      </c>
      <c r="H21" s="20"/>
    </row>
    <row r="22" spans="1:8" ht="10.5">
      <c r="A22" s="35" t="str">
        <f>+"0029-09"</f>
        <v>0029-09</v>
      </c>
      <c r="B22" s="15" t="s">
        <v>120</v>
      </c>
      <c r="C22" s="6" t="s">
        <v>255</v>
      </c>
      <c r="D22" s="16" t="s">
        <v>291</v>
      </c>
      <c r="E22" s="17"/>
      <c r="F22" s="6">
        <v>600007</v>
      </c>
      <c r="G22" s="18">
        <v>0.41458333333333336</v>
      </c>
      <c r="H22" s="20"/>
    </row>
    <row r="23" spans="1:8" ht="10.5">
      <c r="A23" s="35" t="str">
        <f>+"0654-09"</f>
        <v>0654-09</v>
      </c>
      <c r="B23" s="15" t="s">
        <v>256</v>
      </c>
      <c r="C23" s="6" t="s">
        <v>257</v>
      </c>
      <c r="D23" s="16" t="s">
        <v>291</v>
      </c>
      <c r="E23" s="17"/>
      <c r="F23" s="6">
        <v>600007</v>
      </c>
      <c r="G23" s="18">
        <v>0.39375</v>
      </c>
      <c r="H23" s="20"/>
    </row>
    <row r="24" spans="1:8" ht="10.5">
      <c r="A24" s="35"/>
      <c r="B24" s="15" t="s">
        <v>121</v>
      </c>
      <c r="C24" s="6" t="s">
        <v>258</v>
      </c>
      <c r="D24" s="16" t="s">
        <v>295</v>
      </c>
      <c r="E24" s="17"/>
      <c r="F24" s="6">
        <v>600099</v>
      </c>
      <c r="G24" s="18" t="s">
        <v>288</v>
      </c>
      <c r="H24" s="20"/>
    </row>
    <row r="25" spans="1:8" ht="10.5">
      <c r="A25" s="35"/>
      <c r="B25" s="15" t="s">
        <v>121</v>
      </c>
      <c r="C25" s="6" t="s">
        <v>259</v>
      </c>
      <c r="D25" s="16" t="s">
        <v>295</v>
      </c>
      <c r="E25" s="17"/>
      <c r="F25" s="6">
        <v>600099</v>
      </c>
      <c r="G25" s="18">
        <v>0.3930555555555556</v>
      </c>
      <c r="H25" s="20"/>
    </row>
    <row r="26" spans="1:8" ht="10.5">
      <c r="A26" s="35" t="str">
        <f>+"0176-09"</f>
        <v>0176-09</v>
      </c>
      <c r="B26" s="15" t="s">
        <v>122</v>
      </c>
      <c r="C26" s="6" t="s">
        <v>260</v>
      </c>
      <c r="D26" s="16" t="s">
        <v>291</v>
      </c>
      <c r="E26" s="17"/>
      <c r="F26" s="19">
        <v>600007</v>
      </c>
      <c r="G26" s="18" t="s">
        <v>288</v>
      </c>
      <c r="H26" s="20"/>
    </row>
    <row r="27" spans="1:8" ht="10.5">
      <c r="A27" s="35"/>
      <c r="B27" s="15" t="s">
        <v>123</v>
      </c>
      <c r="C27" s="6" t="s">
        <v>261</v>
      </c>
      <c r="D27" s="16" t="s">
        <v>295</v>
      </c>
      <c r="E27" s="17"/>
      <c r="F27" s="6">
        <v>600099</v>
      </c>
      <c r="G27" s="18">
        <v>0.4006944444444444</v>
      </c>
      <c r="H27" s="20"/>
    </row>
    <row r="28" spans="1:8" ht="10.5">
      <c r="A28" s="35"/>
      <c r="B28" s="15" t="s">
        <v>124</v>
      </c>
      <c r="C28" s="6" t="s">
        <v>262</v>
      </c>
      <c r="D28" s="16" t="s">
        <v>295</v>
      </c>
      <c r="E28" s="17"/>
      <c r="F28" s="19">
        <v>600099</v>
      </c>
      <c r="G28" s="18">
        <v>0.4923611111111111</v>
      </c>
      <c r="H28" s="20"/>
    </row>
    <row r="29" spans="1:8" ht="10.5">
      <c r="A29" s="35"/>
      <c r="B29" s="15" t="s">
        <v>125</v>
      </c>
      <c r="C29" s="6" t="s">
        <v>263</v>
      </c>
      <c r="D29" s="16" t="s">
        <v>295</v>
      </c>
      <c r="E29" s="17"/>
      <c r="F29" s="6">
        <v>600099</v>
      </c>
      <c r="G29" s="18">
        <v>0.4833333333333334</v>
      </c>
      <c r="H29" s="20"/>
    </row>
    <row r="30" spans="1:8" ht="10.5">
      <c r="A30" s="35" t="str">
        <f>+"0733-09"</f>
        <v>0733-09</v>
      </c>
      <c r="B30" s="15" t="s">
        <v>126</v>
      </c>
      <c r="C30" s="6" t="s">
        <v>239</v>
      </c>
      <c r="D30" s="16" t="s">
        <v>291</v>
      </c>
      <c r="E30" s="17"/>
      <c r="F30" s="6">
        <v>600007</v>
      </c>
      <c r="G30" s="18" t="s">
        <v>288</v>
      </c>
      <c r="H30" s="20"/>
    </row>
    <row r="31" spans="1:8" ht="10.5">
      <c r="A31" s="35" t="str">
        <f>+"0459-09"</f>
        <v>0459-09</v>
      </c>
      <c r="B31" s="15" t="s">
        <v>127</v>
      </c>
      <c r="C31" s="6" t="s">
        <v>264</v>
      </c>
      <c r="D31" s="16" t="s">
        <v>291</v>
      </c>
      <c r="E31" s="17"/>
      <c r="F31" s="19">
        <v>600007</v>
      </c>
      <c r="G31" s="18">
        <v>0.5465277777777778</v>
      </c>
      <c r="H31" s="20"/>
    </row>
    <row r="32" spans="1:8" ht="10.5">
      <c r="A32" s="35" t="str">
        <f>+"0970-09"</f>
        <v>0970-09</v>
      </c>
      <c r="B32" s="15" t="s">
        <v>128</v>
      </c>
      <c r="C32" s="6" t="s">
        <v>265</v>
      </c>
      <c r="D32" s="16" t="s">
        <v>290</v>
      </c>
      <c r="E32" s="17"/>
      <c r="F32" s="6">
        <v>600007</v>
      </c>
      <c r="G32" s="18" t="s">
        <v>288</v>
      </c>
      <c r="H32" s="20"/>
    </row>
    <row r="33" spans="1:8" ht="10.5">
      <c r="A33" s="35" t="str">
        <f>+"0005-09"</f>
        <v>0005-09</v>
      </c>
      <c r="B33" s="15" t="s">
        <v>129</v>
      </c>
      <c r="C33" s="6" t="s">
        <v>266</v>
      </c>
      <c r="D33" s="16" t="s">
        <v>291</v>
      </c>
      <c r="E33" s="17"/>
      <c r="F33" s="6">
        <v>600007</v>
      </c>
      <c r="G33" s="18">
        <v>0.5208333333333333</v>
      </c>
      <c r="H33" s="20"/>
    </row>
    <row r="34" spans="1:8" ht="10.5">
      <c r="A34" s="35" t="str">
        <f>+"0133-09"</f>
        <v>0133-09</v>
      </c>
      <c r="B34" s="15" t="s">
        <v>130</v>
      </c>
      <c r="C34" s="6" t="s">
        <v>267</v>
      </c>
      <c r="D34" s="16" t="s">
        <v>291</v>
      </c>
      <c r="E34" s="17"/>
      <c r="F34" s="6">
        <v>600007</v>
      </c>
      <c r="G34" s="18" t="s">
        <v>288</v>
      </c>
      <c r="H34" s="20"/>
    </row>
    <row r="35" spans="1:8" ht="10.5">
      <c r="A35" s="35" t="str">
        <f>+"0995-09"</f>
        <v>0995-09</v>
      </c>
      <c r="B35" s="15" t="s">
        <v>131</v>
      </c>
      <c r="C35" s="6" t="s">
        <v>268</v>
      </c>
      <c r="D35" s="16" t="s">
        <v>291</v>
      </c>
      <c r="E35" s="17"/>
      <c r="F35" s="6">
        <v>600007</v>
      </c>
      <c r="G35" s="18" t="s">
        <v>288</v>
      </c>
      <c r="H35" s="20"/>
    </row>
    <row r="36" spans="1:8" ht="10.5">
      <c r="A36" s="35" t="str">
        <f>+"0013-09"</f>
        <v>0013-09</v>
      </c>
      <c r="B36" s="15" t="s">
        <v>132</v>
      </c>
      <c r="C36" s="6" t="s">
        <v>269</v>
      </c>
      <c r="D36" s="16" t="s">
        <v>291</v>
      </c>
      <c r="E36" s="17"/>
      <c r="F36" s="19">
        <v>600007</v>
      </c>
      <c r="G36" s="18" t="s">
        <v>288</v>
      </c>
      <c r="H36" s="20"/>
    </row>
    <row r="37" spans="1:8" ht="10.5">
      <c r="A37" s="35"/>
      <c r="B37" s="15" t="s">
        <v>133</v>
      </c>
      <c r="C37" s="6" t="s">
        <v>270</v>
      </c>
      <c r="D37" s="16" t="s">
        <v>295</v>
      </c>
      <c r="E37" s="17"/>
      <c r="F37" s="6">
        <v>600099</v>
      </c>
      <c r="G37" s="18">
        <v>0.46805555555555556</v>
      </c>
      <c r="H37" s="20"/>
    </row>
    <row r="38" spans="1:8" ht="10.5">
      <c r="A38" s="35"/>
      <c r="B38" s="15" t="s">
        <v>271</v>
      </c>
      <c r="C38" s="6" t="s">
        <v>272</v>
      </c>
      <c r="D38" s="16" t="s">
        <v>295</v>
      </c>
      <c r="E38" s="17"/>
      <c r="F38" s="6">
        <v>600099</v>
      </c>
      <c r="G38" s="18" t="s">
        <v>288</v>
      </c>
      <c r="H38" s="20"/>
    </row>
    <row r="39" spans="1:8" ht="10.5">
      <c r="A39" s="35" t="str">
        <f>+"0229-09"</f>
        <v>0229-09</v>
      </c>
      <c r="B39" s="15" t="s">
        <v>134</v>
      </c>
      <c r="C39" s="6" t="s">
        <v>273</v>
      </c>
      <c r="D39" s="16" t="s">
        <v>291</v>
      </c>
      <c r="E39" s="17"/>
      <c r="F39" s="6">
        <v>600007</v>
      </c>
      <c r="G39" s="18" t="s">
        <v>288</v>
      </c>
      <c r="H39" s="20"/>
    </row>
    <row r="40" spans="1:8" ht="10.5">
      <c r="A40" s="35"/>
      <c r="B40" s="15" t="s">
        <v>135</v>
      </c>
      <c r="C40" s="6" t="s">
        <v>0</v>
      </c>
      <c r="D40" s="16" t="s">
        <v>295</v>
      </c>
      <c r="E40" s="17"/>
      <c r="F40" s="6">
        <v>600099</v>
      </c>
      <c r="G40" s="18" t="s">
        <v>289</v>
      </c>
      <c r="H40" s="20"/>
    </row>
    <row r="41" spans="1:8" ht="10.5">
      <c r="A41" s="35"/>
      <c r="B41" s="15" t="s">
        <v>136</v>
      </c>
      <c r="C41" s="6" t="s">
        <v>1</v>
      </c>
      <c r="D41" s="16" t="s">
        <v>295</v>
      </c>
      <c r="E41" s="17"/>
      <c r="F41" s="6">
        <v>600099</v>
      </c>
      <c r="G41" s="18">
        <v>0.45902777777777776</v>
      </c>
      <c r="H41" s="20"/>
    </row>
    <row r="42" spans="1:8" ht="10.5">
      <c r="A42" s="35" t="str">
        <f>+"0743-09"</f>
        <v>0743-09</v>
      </c>
      <c r="B42" s="15" t="s">
        <v>137</v>
      </c>
      <c r="C42" s="6" t="s">
        <v>2</v>
      </c>
      <c r="D42" s="16" t="s">
        <v>291</v>
      </c>
      <c r="E42" s="17"/>
      <c r="F42" s="6">
        <v>600007</v>
      </c>
      <c r="G42" s="18" t="s">
        <v>288</v>
      </c>
      <c r="H42" s="20"/>
    </row>
    <row r="43" spans="1:8" ht="10.5">
      <c r="A43" s="35" t="str">
        <f>+"0415-09"</f>
        <v>0415-09</v>
      </c>
      <c r="B43" s="15" t="s">
        <v>138</v>
      </c>
      <c r="C43" s="6" t="s">
        <v>3</v>
      </c>
      <c r="D43" s="16" t="s">
        <v>291</v>
      </c>
      <c r="E43" s="17"/>
      <c r="F43" s="6">
        <v>600007</v>
      </c>
      <c r="G43" s="18" t="s">
        <v>288</v>
      </c>
      <c r="H43" s="20"/>
    </row>
    <row r="44" spans="1:8" ht="10.5">
      <c r="A44" s="35" t="str">
        <f>+"0449-09"</f>
        <v>0449-09</v>
      </c>
      <c r="B44" s="15" t="s">
        <v>139</v>
      </c>
      <c r="C44" s="6" t="s">
        <v>4</v>
      </c>
      <c r="D44" s="16" t="s">
        <v>291</v>
      </c>
      <c r="E44" s="17"/>
      <c r="F44" s="6">
        <v>600007</v>
      </c>
      <c r="G44" s="18">
        <v>0.4791666666666667</v>
      </c>
      <c r="H44" s="20"/>
    </row>
    <row r="45" spans="1:8" ht="10.5">
      <c r="A45" s="35" t="str">
        <f>+"0197-09"</f>
        <v>0197-09</v>
      </c>
      <c r="B45" s="15" t="s">
        <v>140</v>
      </c>
      <c r="C45" s="6" t="s">
        <v>5</v>
      </c>
      <c r="D45" s="16" t="s">
        <v>291</v>
      </c>
      <c r="E45" s="17"/>
      <c r="F45" s="6">
        <v>600007</v>
      </c>
      <c r="G45" s="18">
        <v>0.49861111111111106</v>
      </c>
      <c r="H45" s="20"/>
    </row>
    <row r="46" spans="1:8" ht="10.5">
      <c r="A46" s="35" t="str">
        <f>+"0475-09"</f>
        <v>0475-09</v>
      </c>
      <c r="B46" s="15" t="s">
        <v>141</v>
      </c>
      <c r="C46" s="6" t="s">
        <v>6</v>
      </c>
      <c r="D46" s="16" t="s">
        <v>290</v>
      </c>
      <c r="E46" s="17"/>
      <c r="F46" s="6">
        <v>600007</v>
      </c>
      <c r="G46" s="18">
        <v>0.5097222222222222</v>
      </c>
      <c r="H46" s="20"/>
    </row>
    <row r="47" spans="1:8" ht="10.5">
      <c r="A47" s="35"/>
      <c r="B47" s="15" t="s">
        <v>7</v>
      </c>
      <c r="C47" s="6" t="s">
        <v>240</v>
      </c>
      <c r="D47" s="16" t="s">
        <v>295</v>
      </c>
      <c r="E47" s="17"/>
      <c r="F47" s="6">
        <v>600099</v>
      </c>
      <c r="G47" s="18" t="s">
        <v>288</v>
      </c>
      <c r="H47" s="20"/>
    </row>
    <row r="48" spans="1:8" ht="10.5">
      <c r="A48" s="35" t="str">
        <f>+"0124-09"</f>
        <v>0124-09</v>
      </c>
      <c r="B48" s="15" t="s">
        <v>8</v>
      </c>
      <c r="C48" s="6" t="s">
        <v>9</v>
      </c>
      <c r="D48" s="16" t="s">
        <v>291</v>
      </c>
      <c r="E48" s="17"/>
      <c r="F48" s="6">
        <v>600007</v>
      </c>
      <c r="G48" s="18">
        <v>0.5381944444444444</v>
      </c>
      <c r="H48" s="20"/>
    </row>
    <row r="49" spans="1:8" ht="10.5">
      <c r="A49" s="35" t="str">
        <f>+"0914-09"</f>
        <v>0914-09</v>
      </c>
      <c r="B49" s="15" t="s">
        <v>10</v>
      </c>
      <c r="C49" s="6" t="s">
        <v>11</v>
      </c>
      <c r="D49" s="16" t="s">
        <v>291</v>
      </c>
      <c r="E49" s="17"/>
      <c r="F49" s="6">
        <v>600007</v>
      </c>
      <c r="G49" s="18">
        <v>0.5444444444444444</v>
      </c>
      <c r="H49" s="20"/>
    </row>
    <row r="50" spans="1:8" ht="10.5">
      <c r="A50" s="35" t="str">
        <f>+"0136-09"</f>
        <v>0136-09</v>
      </c>
      <c r="B50" s="15" t="s">
        <v>142</v>
      </c>
      <c r="C50" s="6" t="s">
        <v>12</v>
      </c>
      <c r="D50" s="16" t="s">
        <v>291</v>
      </c>
      <c r="E50" s="17"/>
      <c r="F50" s="6">
        <v>600007</v>
      </c>
      <c r="G50" s="18">
        <v>0.44583333333333336</v>
      </c>
      <c r="H50" s="20"/>
    </row>
    <row r="51" spans="1:8" ht="10.5">
      <c r="A51" s="35" t="str">
        <f>+"0105-09"</f>
        <v>0105-09</v>
      </c>
      <c r="B51" s="15" t="s">
        <v>143</v>
      </c>
      <c r="C51" s="6" t="s">
        <v>227</v>
      </c>
      <c r="D51" s="16" t="s">
        <v>291</v>
      </c>
      <c r="E51" s="17"/>
      <c r="F51" s="6">
        <v>600007</v>
      </c>
      <c r="G51" s="18" t="s">
        <v>288</v>
      </c>
      <c r="H51" s="20"/>
    </row>
    <row r="52" spans="1:8" ht="10.5">
      <c r="A52" s="35" t="str">
        <f>+"0999-09"</f>
        <v>0999-09</v>
      </c>
      <c r="B52" s="15" t="s">
        <v>144</v>
      </c>
      <c r="C52" s="6" t="s">
        <v>247</v>
      </c>
      <c r="D52" s="16" t="s">
        <v>291</v>
      </c>
      <c r="E52" s="17"/>
      <c r="F52" s="6">
        <v>600007</v>
      </c>
      <c r="G52" s="18">
        <v>0.42291666666666655</v>
      </c>
      <c r="H52" s="20"/>
    </row>
    <row r="53" spans="1:8" ht="10.5">
      <c r="A53" s="35" t="str">
        <f>+"0441-09"</f>
        <v>0441-09</v>
      </c>
      <c r="B53" s="15" t="s">
        <v>144</v>
      </c>
      <c r="C53" s="6" t="s">
        <v>13</v>
      </c>
      <c r="D53" s="16" t="s">
        <v>290</v>
      </c>
      <c r="E53" s="17"/>
      <c r="F53" s="6">
        <v>600007</v>
      </c>
      <c r="G53" s="18" t="s">
        <v>289</v>
      </c>
      <c r="H53" s="20"/>
    </row>
    <row r="54" spans="1:8" ht="10.5">
      <c r="A54" s="35"/>
      <c r="B54" s="15" t="s">
        <v>145</v>
      </c>
      <c r="C54" s="6" t="s">
        <v>14</v>
      </c>
      <c r="D54" s="16" t="s">
        <v>295</v>
      </c>
      <c r="E54" s="17"/>
      <c r="F54" s="6">
        <v>600099</v>
      </c>
      <c r="G54" s="18">
        <v>0.4527777777777778</v>
      </c>
      <c r="H54" s="20"/>
    </row>
    <row r="55" spans="1:8" ht="10.5">
      <c r="A55" s="35" t="str">
        <f>+"0534-09"</f>
        <v>0534-09</v>
      </c>
      <c r="B55" s="15" t="s">
        <v>146</v>
      </c>
      <c r="C55" s="6" t="s">
        <v>15</v>
      </c>
      <c r="D55" s="16" t="s">
        <v>291</v>
      </c>
      <c r="E55" s="17"/>
      <c r="F55" s="6">
        <v>600007</v>
      </c>
      <c r="G55" s="18">
        <v>0.532638888888889</v>
      </c>
      <c r="H55" s="20"/>
    </row>
    <row r="56" spans="1:8" ht="10.5">
      <c r="A56" s="35" t="str">
        <f>+"0423-09"</f>
        <v>0423-09</v>
      </c>
      <c r="B56" s="15" t="s">
        <v>147</v>
      </c>
      <c r="C56" s="6" t="s">
        <v>16</v>
      </c>
      <c r="D56" s="16" t="s">
        <v>291</v>
      </c>
      <c r="E56" s="17"/>
      <c r="F56" s="6">
        <v>600007</v>
      </c>
      <c r="G56" s="18">
        <v>0.5027777777777778</v>
      </c>
      <c r="H56" s="20"/>
    </row>
    <row r="57" spans="1:8" ht="10.5">
      <c r="A57" s="35" t="str">
        <f>+"0520-09"</f>
        <v>0520-09</v>
      </c>
      <c r="B57" s="15" t="s">
        <v>148</v>
      </c>
      <c r="C57" s="6" t="s">
        <v>16</v>
      </c>
      <c r="D57" s="16" t="s">
        <v>295</v>
      </c>
      <c r="E57" s="17"/>
      <c r="F57" s="6">
        <v>600099</v>
      </c>
      <c r="G57" s="18" t="s">
        <v>288</v>
      </c>
      <c r="H57" s="20"/>
    </row>
    <row r="58" spans="1:8" ht="10.5">
      <c r="A58" s="35"/>
      <c r="B58" s="15" t="s">
        <v>148</v>
      </c>
      <c r="C58" s="6" t="s">
        <v>228</v>
      </c>
      <c r="D58" s="16" t="s">
        <v>295</v>
      </c>
      <c r="E58" s="17"/>
      <c r="F58" s="6">
        <v>600099</v>
      </c>
      <c r="G58" s="18">
        <v>0.4513888888888888</v>
      </c>
      <c r="H58" s="20"/>
    </row>
    <row r="59" spans="1:8" ht="10.5">
      <c r="A59" s="35" t="str">
        <f>+"0109-09"</f>
        <v>0109-09</v>
      </c>
      <c r="B59" s="15" t="s">
        <v>149</v>
      </c>
      <c r="C59" s="6" t="s">
        <v>17</v>
      </c>
      <c r="D59" s="16" t="s">
        <v>291</v>
      </c>
      <c r="E59" s="17"/>
      <c r="F59" s="6">
        <v>600007</v>
      </c>
      <c r="G59" s="18">
        <v>0.5027777777777778</v>
      </c>
      <c r="H59" s="20" t="s">
        <v>286</v>
      </c>
    </row>
    <row r="60" spans="1:8" ht="10.5">
      <c r="A60" s="35" t="str">
        <f>+"0732-09"</f>
        <v>0732-09</v>
      </c>
      <c r="B60" s="15" t="s">
        <v>18</v>
      </c>
      <c r="C60" s="6" t="s">
        <v>240</v>
      </c>
      <c r="D60" s="16" t="s">
        <v>290</v>
      </c>
      <c r="E60" s="17"/>
      <c r="F60" s="6">
        <v>600007</v>
      </c>
      <c r="G60" s="18">
        <v>0.46875</v>
      </c>
      <c r="H60" s="20"/>
    </row>
    <row r="61" spans="1:8" ht="10.5">
      <c r="A61" s="35" t="str">
        <f>+"0277-09"</f>
        <v>0277-09</v>
      </c>
      <c r="B61" s="15" t="s">
        <v>150</v>
      </c>
      <c r="C61" s="6" t="s">
        <v>19</v>
      </c>
      <c r="D61" s="16" t="s">
        <v>291</v>
      </c>
      <c r="E61" s="17"/>
      <c r="F61" s="6">
        <v>600007</v>
      </c>
      <c r="G61" s="18">
        <v>0.49027777777777776</v>
      </c>
      <c r="H61" s="20"/>
    </row>
    <row r="62" spans="1:8" ht="10.5">
      <c r="A62" s="35" t="str">
        <f>+"0164-09"</f>
        <v>0164-09</v>
      </c>
      <c r="B62" s="15" t="s">
        <v>151</v>
      </c>
      <c r="C62" s="6" t="s">
        <v>20</v>
      </c>
      <c r="D62" s="16" t="s">
        <v>291</v>
      </c>
      <c r="E62" s="17"/>
      <c r="F62" s="6">
        <v>600007</v>
      </c>
      <c r="G62" s="18" t="s">
        <v>288</v>
      </c>
      <c r="H62" s="20"/>
    </row>
    <row r="63" spans="1:8" ht="10.5">
      <c r="A63" s="35"/>
      <c r="B63" s="15" t="s">
        <v>21</v>
      </c>
      <c r="C63" s="6" t="s">
        <v>22</v>
      </c>
      <c r="D63" s="16" t="s">
        <v>295</v>
      </c>
      <c r="E63" s="17"/>
      <c r="F63" s="6">
        <v>600099</v>
      </c>
      <c r="G63" s="18">
        <v>0.4527777777777778</v>
      </c>
      <c r="H63" s="20"/>
    </row>
    <row r="64" spans="1:8" ht="10.5">
      <c r="A64" s="35" t="str">
        <f>+"0094-09"</f>
        <v>0094-09</v>
      </c>
      <c r="B64" s="15" t="s">
        <v>152</v>
      </c>
      <c r="C64" s="6" t="s">
        <v>23</v>
      </c>
      <c r="D64" s="16" t="s">
        <v>103</v>
      </c>
      <c r="E64" s="17"/>
      <c r="F64" s="6">
        <v>600014</v>
      </c>
      <c r="G64" s="18" t="s">
        <v>288</v>
      </c>
      <c r="H64" s="20"/>
    </row>
    <row r="65" spans="1:8" ht="10.5">
      <c r="A65" s="35"/>
      <c r="B65" s="15" t="s">
        <v>153</v>
      </c>
      <c r="C65" s="6" t="s">
        <v>24</v>
      </c>
      <c r="D65" s="16" t="s">
        <v>295</v>
      </c>
      <c r="E65" s="17"/>
      <c r="F65" s="6">
        <v>600099</v>
      </c>
      <c r="G65" s="18" t="s">
        <v>288</v>
      </c>
      <c r="H65" s="20"/>
    </row>
    <row r="66" spans="1:8" ht="10.5">
      <c r="A66" s="35" t="str">
        <f>+"0131-09"</f>
        <v>0131-09</v>
      </c>
      <c r="B66" s="15" t="s">
        <v>154</v>
      </c>
      <c r="C66" s="6" t="s">
        <v>25</v>
      </c>
      <c r="D66" s="16" t="s">
        <v>291</v>
      </c>
      <c r="E66" s="17"/>
      <c r="F66" s="6">
        <v>600007</v>
      </c>
      <c r="G66" s="18" t="s">
        <v>288</v>
      </c>
      <c r="H66" s="20"/>
    </row>
    <row r="67" spans="1:8" ht="10.5">
      <c r="A67" s="35"/>
      <c r="B67" s="15" t="s">
        <v>154</v>
      </c>
      <c r="C67" s="6" t="s">
        <v>252</v>
      </c>
      <c r="D67" s="16" t="s">
        <v>295</v>
      </c>
      <c r="E67" s="17"/>
      <c r="F67" s="6">
        <v>600099</v>
      </c>
      <c r="G67" s="18">
        <v>0.41458333333333336</v>
      </c>
      <c r="H67" s="20"/>
    </row>
    <row r="68" spans="1:8" ht="10.5">
      <c r="A68" s="35" t="str">
        <f>+"0840-09"</f>
        <v>0840-09</v>
      </c>
      <c r="B68" s="15" t="s">
        <v>155</v>
      </c>
      <c r="C68" s="6" t="s">
        <v>26</v>
      </c>
      <c r="D68" s="16" t="s">
        <v>291</v>
      </c>
      <c r="E68" s="17"/>
      <c r="F68" s="6">
        <v>600007</v>
      </c>
      <c r="G68" s="18" t="s">
        <v>288</v>
      </c>
      <c r="H68" s="20"/>
    </row>
    <row r="69" spans="1:8" ht="10.5">
      <c r="A69" s="35"/>
      <c r="B69" s="15" t="s">
        <v>156</v>
      </c>
      <c r="C69" s="6" t="s">
        <v>27</v>
      </c>
      <c r="D69" s="16" t="s">
        <v>295</v>
      </c>
      <c r="E69" s="17"/>
      <c r="F69" s="6">
        <v>600099</v>
      </c>
      <c r="G69" s="18">
        <v>0.4826388888888888</v>
      </c>
      <c r="H69" s="20"/>
    </row>
    <row r="70" spans="1:8" ht="10.5">
      <c r="A70" s="35"/>
      <c r="B70" s="15" t="s">
        <v>157</v>
      </c>
      <c r="C70" s="6" t="s">
        <v>11</v>
      </c>
      <c r="D70" s="16" t="s">
        <v>295</v>
      </c>
      <c r="E70" s="17"/>
      <c r="F70" s="6">
        <v>600099</v>
      </c>
      <c r="G70" s="18" t="s">
        <v>288</v>
      </c>
      <c r="H70" s="20"/>
    </row>
    <row r="71" spans="1:8" ht="10.5">
      <c r="A71" s="35" t="str">
        <f>+"0358-09"</f>
        <v>0358-09</v>
      </c>
      <c r="B71" s="15" t="s">
        <v>158</v>
      </c>
      <c r="C71" s="6" t="s">
        <v>28</v>
      </c>
      <c r="D71" s="16" t="s">
        <v>291</v>
      </c>
      <c r="E71" s="17"/>
      <c r="F71" s="6">
        <v>600007</v>
      </c>
      <c r="G71" s="18" t="s">
        <v>288</v>
      </c>
      <c r="H71" s="20"/>
    </row>
    <row r="72" spans="1:8" ht="10.5">
      <c r="A72" s="35"/>
      <c r="B72" s="15" t="s">
        <v>158</v>
      </c>
      <c r="C72" s="6" t="s">
        <v>240</v>
      </c>
      <c r="D72" s="16" t="s">
        <v>295</v>
      </c>
      <c r="E72" s="17"/>
      <c r="F72" s="6">
        <v>600099</v>
      </c>
      <c r="G72" s="18">
        <v>0.5368055555555555</v>
      </c>
      <c r="H72" s="20"/>
    </row>
    <row r="73" spans="1:8" ht="10.5">
      <c r="A73" s="35" t="str">
        <f>+"0684-09"</f>
        <v>0684-09</v>
      </c>
      <c r="B73" s="15" t="s">
        <v>159</v>
      </c>
      <c r="C73" s="6" t="s">
        <v>29</v>
      </c>
      <c r="D73" s="16" t="s">
        <v>291</v>
      </c>
      <c r="E73" s="17"/>
      <c r="F73" s="6">
        <v>600007</v>
      </c>
      <c r="G73" s="18">
        <v>0.4923611111111111</v>
      </c>
      <c r="H73" s="20" t="s">
        <v>286</v>
      </c>
    </row>
    <row r="74" spans="1:8" ht="10.5">
      <c r="A74" s="35" t="str">
        <f>+"0827-09"</f>
        <v>0827-09</v>
      </c>
      <c r="B74" s="15" t="s">
        <v>30</v>
      </c>
      <c r="C74" s="6" t="s">
        <v>31</v>
      </c>
      <c r="D74" s="16" t="s">
        <v>290</v>
      </c>
      <c r="E74" s="17"/>
      <c r="F74" s="6">
        <v>600007</v>
      </c>
      <c r="G74" s="18">
        <v>0.5465277777777778</v>
      </c>
      <c r="H74" s="20"/>
    </row>
    <row r="75" spans="1:8" ht="10.5">
      <c r="A75" s="35" t="str">
        <f>+"0196-09"</f>
        <v>0196-09</v>
      </c>
      <c r="B75" s="15" t="s">
        <v>160</v>
      </c>
      <c r="C75" s="6" t="s">
        <v>32</v>
      </c>
      <c r="D75" s="16" t="s">
        <v>291</v>
      </c>
      <c r="E75" s="17"/>
      <c r="F75" s="6">
        <v>600007</v>
      </c>
      <c r="G75" s="18" t="s">
        <v>288</v>
      </c>
      <c r="H75" s="20"/>
    </row>
    <row r="76" spans="1:8" ht="10.5">
      <c r="A76" s="35" t="str">
        <f>+"0100-09"</f>
        <v>0100-09</v>
      </c>
      <c r="B76" s="15" t="s">
        <v>161</v>
      </c>
      <c r="C76" s="6" t="s">
        <v>5</v>
      </c>
      <c r="D76" s="16" t="s">
        <v>291</v>
      </c>
      <c r="E76" s="17"/>
      <c r="F76" s="6">
        <v>600007</v>
      </c>
      <c r="G76" s="18">
        <v>0.4527777777777778</v>
      </c>
      <c r="H76" s="20"/>
    </row>
    <row r="77" spans="1:8" ht="10.5">
      <c r="A77" s="35"/>
      <c r="B77" s="15" t="s">
        <v>162</v>
      </c>
      <c r="C77" s="6" t="s">
        <v>4</v>
      </c>
      <c r="D77" s="16" t="s">
        <v>295</v>
      </c>
      <c r="E77" s="17"/>
      <c r="F77" s="6">
        <v>600099</v>
      </c>
      <c r="G77" s="18">
        <v>0.45138888888888884</v>
      </c>
      <c r="H77" s="20"/>
    </row>
    <row r="78" spans="1:8" ht="10.5">
      <c r="A78" s="35" t="str">
        <f>+"0593-09"</f>
        <v>0593-09</v>
      </c>
      <c r="B78" s="15" t="s">
        <v>162</v>
      </c>
      <c r="C78" s="6" t="s">
        <v>245</v>
      </c>
      <c r="D78" s="16" t="s">
        <v>103</v>
      </c>
      <c r="E78" s="17"/>
      <c r="F78" s="6">
        <v>600014</v>
      </c>
      <c r="G78" s="18">
        <v>0.47152777777777777</v>
      </c>
      <c r="H78" s="20"/>
    </row>
    <row r="79" spans="1:8" ht="10.5">
      <c r="A79" s="35"/>
      <c r="B79" s="15" t="s">
        <v>163</v>
      </c>
      <c r="C79" s="6" t="s">
        <v>33</v>
      </c>
      <c r="D79" s="16" t="s">
        <v>295</v>
      </c>
      <c r="E79" s="17"/>
      <c r="F79" s="6">
        <v>600099</v>
      </c>
      <c r="G79" s="18">
        <v>0.4791666666666667</v>
      </c>
      <c r="H79" s="20"/>
    </row>
    <row r="80" spans="1:8" ht="10.5">
      <c r="A80" s="35"/>
      <c r="B80" s="15" t="s">
        <v>164</v>
      </c>
      <c r="C80" s="6" t="s">
        <v>34</v>
      </c>
      <c r="D80" s="16" t="s">
        <v>295</v>
      </c>
      <c r="E80" s="17"/>
      <c r="F80" s="6">
        <v>600099</v>
      </c>
      <c r="G80" s="18">
        <v>0.5465277777777778</v>
      </c>
      <c r="H80" s="20"/>
    </row>
    <row r="81" spans="1:8" ht="10.5">
      <c r="A81" s="35" t="str">
        <f>+"0597-09"</f>
        <v>0597-09</v>
      </c>
      <c r="B81" s="15" t="s">
        <v>165</v>
      </c>
      <c r="C81" s="6" t="s">
        <v>240</v>
      </c>
      <c r="D81" s="16" t="s">
        <v>292</v>
      </c>
      <c r="E81" s="17"/>
      <c r="F81" s="6">
        <v>600019</v>
      </c>
      <c r="G81" s="18">
        <v>0.4791666666666667</v>
      </c>
      <c r="H81" s="20"/>
    </row>
    <row r="82" spans="1:8" ht="10.5">
      <c r="A82" s="35" t="str">
        <f>+"0932-09"</f>
        <v>0932-09</v>
      </c>
      <c r="B82" s="15" t="s">
        <v>166</v>
      </c>
      <c r="C82" s="6" t="s">
        <v>35</v>
      </c>
      <c r="D82" s="16" t="s">
        <v>291</v>
      </c>
      <c r="E82" s="17"/>
      <c r="F82" s="6">
        <v>600007</v>
      </c>
      <c r="G82" s="18" t="s">
        <v>288</v>
      </c>
      <c r="H82" s="20"/>
    </row>
    <row r="83" spans="1:8" ht="10.5">
      <c r="A83" s="35"/>
      <c r="B83" s="15" t="s">
        <v>167</v>
      </c>
      <c r="C83" s="6" t="s">
        <v>227</v>
      </c>
      <c r="D83" s="16" t="s">
        <v>295</v>
      </c>
      <c r="E83" s="17"/>
      <c r="F83" s="6">
        <v>600099</v>
      </c>
      <c r="G83" s="18">
        <v>0.45763888888888893</v>
      </c>
      <c r="H83" s="20"/>
    </row>
    <row r="84" spans="1:8" ht="10.5">
      <c r="A84" s="35" t="str">
        <f>+"0725-09"</f>
        <v>0725-09</v>
      </c>
      <c r="B84" s="15" t="s">
        <v>168</v>
      </c>
      <c r="C84" s="6" t="s">
        <v>269</v>
      </c>
      <c r="D84" s="16" t="s">
        <v>290</v>
      </c>
      <c r="E84" s="17"/>
      <c r="F84" s="6">
        <v>600007</v>
      </c>
      <c r="G84" s="18">
        <v>0.5041666666666667</v>
      </c>
      <c r="H84" s="20"/>
    </row>
    <row r="85" spans="1:8" ht="10.5">
      <c r="A85" s="35" t="str">
        <f>+"0681-09"</f>
        <v>0681-09</v>
      </c>
      <c r="B85" s="15" t="s">
        <v>168</v>
      </c>
      <c r="C85" s="6" t="s">
        <v>36</v>
      </c>
      <c r="D85" s="16" t="s">
        <v>103</v>
      </c>
      <c r="E85" s="17"/>
      <c r="F85" s="6">
        <v>600014</v>
      </c>
      <c r="G85" s="18">
        <v>0.5041666666666667</v>
      </c>
      <c r="H85" s="20"/>
    </row>
    <row r="86" spans="1:8" ht="10.5">
      <c r="A86" s="35" t="str">
        <f>+"0325-09"</f>
        <v>0325-09</v>
      </c>
      <c r="B86" s="15" t="s">
        <v>169</v>
      </c>
      <c r="C86" s="6" t="s">
        <v>37</v>
      </c>
      <c r="D86" s="16" t="s">
        <v>103</v>
      </c>
      <c r="E86" s="17"/>
      <c r="F86" s="6">
        <v>600014</v>
      </c>
      <c r="G86" s="18">
        <v>0.5277777777777779</v>
      </c>
      <c r="H86" s="20" t="s">
        <v>286</v>
      </c>
    </row>
    <row r="87" spans="1:8" ht="10.5">
      <c r="A87" s="35"/>
      <c r="B87" s="15" t="s">
        <v>170</v>
      </c>
      <c r="C87" s="6" t="s">
        <v>257</v>
      </c>
      <c r="D87" s="16" t="s">
        <v>295</v>
      </c>
      <c r="E87" s="17"/>
      <c r="F87" s="6">
        <v>600099</v>
      </c>
      <c r="G87" s="18">
        <v>0.5298611111111111</v>
      </c>
      <c r="H87" s="20"/>
    </row>
    <row r="88" spans="1:8" ht="10.5">
      <c r="A88" s="35"/>
      <c r="B88" s="15" t="s">
        <v>171</v>
      </c>
      <c r="C88" s="6" t="s">
        <v>38</v>
      </c>
      <c r="D88" s="16" t="s">
        <v>295</v>
      </c>
      <c r="E88" s="17"/>
      <c r="F88" s="6">
        <v>600099</v>
      </c>
      <c r="G88" s="18">
        <v>0.5027777777777778</v>
      </c>
      <c r="H88" s="20"/>
    </row>
    <row r="89" spans="1:8" ht="10.5">
      <c r="A89" s="35" t="str">
        <f>+"0006-09"</f>
        <v>0006-09</v>
      </c>
      <c r="B89" s="15" t="s">
        <v>172</v>
      </c>
      <c r="C89" s="6" t="s">
        <v>39</v>
      </c>
      <c r="D89" s="16" t="s">
        <v>103</v>
      </c>
      <c r="E89" s="17"/>
      <c r="F89" s="6">
        <v>600014</v>
      </c>
      <c r="G89" s="18">
        <v>0.5069444444444445</v>
      </c>
      <c r="H89" s="20"/>
    </row>
    <row r="90" spans="1:8" ht="10.5">
      <c r="A90" s="35" t="str">
        <f>+"1011-09"</f>
        <v>1011-09</v>
      </c>
      <c r="B90" s="15" t="s">
        <v>173</v>
      </c>
      <c r="C90" s="6" t="s">
        <v>40</v>
      </c>
      <c r="D90" s="16" t="s">
        <v>103</v>
      </c>
      <c r="E90" s="17"/>
      <c r="F90" s="6">
        <v>600014</v>
      </c>
      <c r="G90" s="18">
        <v>0.5027777777777778</v>
      </c>
      <c r="H90" s="20"/>
    </row>
    <row r="91" spans="1:8" ht="10.5">
      <c r="A91" s="35" t="str">
        <f>+"0299-09"</f>
        <v>0299-09</v>
      </c>
      <c r="B91" s="15" t="s">
        <v>174</v>
      </c>
      <c r="C91" s="6" t="s">
        <v>41</v>
      </c>
      <c r="D91" s="16" t="s">
        <v>291</v>
      </c>
      <c r="E91" s="17"/>
      <c r="F91" s="6">
        <v>600007</v>
      </c>
      <c r="G91" s="18">
        <v>0.4555555555555556</v>
      </c>
      <c r="H91" s="20"/>
    </row>
    <row r="92" spans="1:8" ht="10.5">
      <c r="A92" s="35"/>
      <c r="B92" s="15" t="s">
        <v>175</v>
      </c>
      <c r="C92" s="6" t="s">
        <v>42</v>
      </c>
      <c r="D92" s="16" t="s">
        <v>295</v>
      </c>
      <c r="E92" s="17"/>
      <c r="F92" s="6">
        <v>600099</v>
      </c>
      <c r="G92" s="18" t="s">
        <v>288</v>
      </c>
      <c r="H92" s="20"/>
    </row>
    <row r="93" spans="1:8" ht="10.5">
      <c r="A93" s="35"/>
      <c r="B93" s="15" t="s">
        <v>176</v>
      </c>
      <c r="C93" s="6" t="s">
        <v>43</v>
      </c>
      <c r="D93" s="16" t="s">
        <v>295</v>
      </c>
      <c r="E93" s="17"/>
      <c r="F93" s="6">
        <v>600099</v>
      </c>
      <c r="G93" s="18">
        <v>0.46180555555555547</v>
      </c>
      <c r="H93" s="20"/>
    </row>
    <row r="94" spans="1:8" ht="10.5">
      <c r="A94" s="35"/>
      <c r="B94" s="15" t="s">
        <v>176</v>
      </c>
      <c r="C94" s="6" t="s">
        <v>239</v>
      </c>
      <c r="D94" s="16" t="s">
        <v>295</v>
      </c>
      <c r="E94" s="17"/>
      <c r="F94" s="6">
        <v>600099</v>
      </c>
      <c r="G94" s="18">
        <v>0.37986111111111115</v>
      </c>
      <c r="H94" s="20"/>
    </row>
    <row r="95" spans="1:8" ht="10.5">
      <c r="A95" s="35"/>
      <c r="B95" s="15" t="s">
        <v>176</v>
      </c>
      <c r="C95" s="6" t="s">
        <v>44</v>
      </c>
      <c r="D95" s="16" t="s">
        <v>295</v>
      </c>
      <c r="E95" s="17"/>
      <c r="F95" s="6">
        <v>600099</v>
      </c>
      <c r="G95" s="18">
        <v>0.5368055555555555</v>
      </c>
      <c r="H95" s="20"/>
    </row>
    <row r="96" spans="1:8" ht="10.5">
      <c r="A96" s="35" t="str">
        <f>+"0508-09"</f>
        <v>0508-09</v>
      </c>
      <c r="B96" s="15" t="s">
        <v>177</v>
      </c>
      <c r="C96" s="6" t="s">
        <v>19</v>
      </c>
      <c r="D96" s="16" t="s">
        <v>293</v>
      </c>
      <c r="E96" s="17"/>
      <c r="F96" s="6">
        <v>600021</v>
      </c>
      <c r="G96" s="18" t="s">
        <v>289</v>
      </c>
      <c r="H96" s="20"/>
    </row>
    <row r="97" spans="1:8" ht="10.5">
      <c r="A97" s="35"/>
      <c r="B97" s="15" t="s">
        <v>178</v>
      </c>
      <c r="C97" s="6" t="s">
        <v>45</v>
      </c>
      <c r="D97" s="16" t="s">
        <v>295</v>
      </c>
      <c r="E97" s="17"/>
      <c r="F97" s="6">
        <v>600099</v>
      </c>
      <c r="G97" s="18">
        <v>0.46875</v>
      </c>
      <c r="H97" s="20"/>
    </row>
    <row r="98" spans="1:8" ht="10.5">
      <c r="A98" s="35"/>
      <c r="B98" s="15" t="s">
        <v>179</v>
      </c>
      <c r="C98" s="6" t="s">
        <v>257</v>
      </c>
      <c r="D98" s="16" t="s">
        <v>295</v>
      </c>
      <c r="E98" s="17"/>
      <c r="F98" s="6">
        <v>600099</v>
      </c>
      <c r="G98" s="18" t="s">
        <v>288</v>
      </c>
      <c r="H98" s="20"/>
    </row>
    <row r="99" spans="1:8" ht="10.5">
      <c r="A99" s="35"/>
      <c r="B99" s="15" t="s">
        <v>46</v>
      </c>
      <c r="C99" s="6" t="s">
        <v>47</v>
      </c>
      <c r="D99" s="16" t="s">
        <v>295</v>
      </c>
      <c r="E99" s="17"/>
      <c r="F99" s="6">
        <v>600099</v>
      </c>
      <c r="G99" s="18">
        <v>0.4006944444444444</v>
      </c>
      <c r="H99" s="20"/>
    </row>
    <row r="100" spans="1:8" ht="10.5">
      <c r="A100" s="35"/>
      <c r="B100" s="15" t="s">
        <v>180</v>
      </c>
      <c r="C100" s="6" t="s">
        <v>48</v>
      </c>
      <c r="D100" s="16" t="s">
        <v>295</v>
      </c>
      <c r="E100" s="17"/>
      <c r="F100" s="6">
        <v>600099</v>
      </c>
      <c r="G100" s="18">
        <v>0.4347222222222222</v>
      </c>
      <c r="H100" s="20"/>
    </row>
    <row r="101" spans="1:8" ht="10.5">
      <c r="A101" s="35" t="str">
        <f>+"0051-09"</f>
        <v>0051-09</v>
      </c>
      <c r="B101" s="15" t="s">
        <v>181</v>
      </c>
      <c r="C101" s="6" t="s">
        <v>49</v>
      </c>
      <c r="D101" s="16" t="s">
        <v>292</v>
      </c>
      <c r="E101" s="17"/>
      <c r="F101" s="6">
        <v>600019</v>
      </c>
      <c r="G101" s="18">
        <v>0.49583333333333324</v>
      </c>
      <c r="H101" s="20"/>
    </row>
    <row r="102" spans="1:8" ht="10.5">
      <c r="A102" s="35"/>
      <c r="B102" s="15" t="s">
        <v>181</v>
      </c>
      <c r="C102" s="6" t="s">
        <v>9</v>
      </c>
      <c r="D102" s="16" t="s">
        <v>295</v>
      </c>
      <c r="E102" s="17"/>
      <c r="F102" s="6">
        <v>600099</v>
      </c>
      <c r="G102" s="18">
        <v>0.5277777777777779</v>
      </c>
      <c r="H102" s="20"/>
    </row>
    <row r="103" spans="1:8" ht="10.5">
      <c r="A103" s="35"/>
      <c r="B103" s="15" t="s">
        <v>182</v>
      </c>
      <c r="C103" s="6" t="s">
        <v>50</v>
      </c>
      <c r="D103" s="16" t="s">
        <v>295</v>
      </c>
      <c r="E103" s="17"/>
      <c r="F103" s="6">
        <v>600099</v>
      </c>
      <c r="G103" s="18">
        <v>0.5465277777777778</v>
      </c>
      <c r="H103" s="20"/>
    </row>
    <row r="104" spans="1:8" ht="10.5">
      <c r="A104" s="35" t="str">
        <f>+"0120-09"</f>
        <v>0120-09</v>
      </c>
      <c r="B104" s="15" t="s">
        <v>183</v>
      </c>
      <c r="C104" s="6" t="s">
        <v>257</v>
      </c>
      <c r="D104" s="16" t="s">
        <v>291</v>
      </c>
      <c r="E104" s="17"/>
      <c r="F104" s="6">
        <v>600007</v>
      </c>
      <c r="G104" s="18">
        <v>0.5277777777777779</v>
      </c>
      <c r="H104" s="20"/>
    </row>
    <row r="105" spans="1:8" ht="10.5">
      <c r="A105" s="35" t="str">
        <f>+"0672-09"</f>
        <v>0672-09</v>
      </c>
      <c r="B105" s="15" t="s">
        <v>51</v>
      </c>
      <c r="C105" s="6" t="s">
        <v>229</v>
      </c>
      <c r="D105" s="16" t="s">
        <v>291</v>
      </c>
      <c r="E105" s="17"/>
      <c r="F105" s="6">
        <v>600007</v>
      </c>
      <c r="G105" s="18">
        <v>0.5041666666666667</v>
      </c>
      <c r="H105" s="20" t="s">
        <v>286</v>
      </c>
    </row>
    <row r="106" spans="1:8" ht="10.5">
      <c r="A106" s="35" t="str">
        <f>+"0326-09"</f>
        <v>0326-09</v>
      </c>
      <c r="B106" s="15" t="s">
        <v>184</v>
      </c>
      <c r="C106" s="6" t="s">
        <v>52</v>
      </c>
      <c r="D106" s="16" t="s">
        <v>290</v>
      </c>
      <c r="E106" s="17"/>
      <c r="F106" s="6">
        <v>600007</v>
      </c>
      <c r="G106" s="18">
        <v>0.5097222222222222</v>
      </c>
      <c r="H106" s="20" t="s">
        <v>286</v>
      </c>
    </row>
    <row r="107" spans="1:8" ht="10.5">
      <c r="A107" s="35"/>
      <c r="B107" s="15" t="s">
        <v>184</v>
      </c>
      <c r="C107" s="6" t="s">
        <v>239</v>
      </c>
      <c r="D107" s="16" t="s">
        <v>295</v>
      </c>
      <c r="E107" s="17"/>
      <c r="F107" s="6">
        <v>600099</v>
      </c>
      <c r="G107" s="18">
        <v>0.4923611111111111</v>
      </c>
      <c r="H107" s="20"/>
    </row>
    <row r="108" spans="1:8" ht="10.5">
      <c r="A108" s="35" t="str">
        <f>+"1095-09"</f>
        <v>1095-09</v>
      </c>
      <c r="B108" s="15" t="s">
        <v>185</v>
      </c>
      <c r="C108" s="6" t="s">
        <v>53</v>
      </c>
      <c r="D108" s="16" t="s">
        <v>291</v>
      </c>
      <c r="E108" s="17"/>
      <c r="F108" s="6">
        <v>600007</v>
      </c>
      <c r="G108" s="18" t="s">
        <v>288</v>
      </c>
      <c r="H108" s="20"/>
    </row>
    <row r="109" spans="1:8" ht="10.5">
      <c r="A109" s="35" t="str">
        <f>+"0306-09"</f>
        <v>0306-09</v>
      </c>
      <c r="B109" s="15" t="s">
        <v>186</v>
      </c>
      <c r="C109" s="6" t="s">
        <v>54</v>
      </c>
      <c r="D109" s="16" t="s">
        <v>291</v>
      </c>
      <c r="E109" s="17"/>
      <c r="F109" s="6">
        <v>600007</v>
      </c>
      <c r="G109" s="18">
        <v>0.4923611111111111</v>
      </c>
      <c r="H109" s="20"/>
    </row>
    <row r="110" spans="1:8" ht="10.5">
      <c r="A110" s="35" t="str">
        <f>+"0711-09"</f>
        <v>0711-09</v>
      </c>
      <c r="B110" s="15" t="s">
        <v>187</v>
      </c>
      <c r="C110" s="6" t="s">
        <v>55</v>
      </c>
      <c r="D110" s="16" t="s">
        <v>291</v>
      </c>
      <c r="E110" s="17"/>
      <c r="F110" s="6">
        <v>600007</v>
      </c>
      <c r="G110" s="18">
        <v>0.5597222222222222</v>
      </c>
      <c r="H110" s="20"/>
    </row>
    <row r="111" spans="1:8" ht="10.5">
      <c r="A111" s="35" t="str">
        <f>+"0382-09"</f>
        <v>0382-09</v>
      </c>
      <c r="B111" s="15" t="s">
        <v>188</v>
      </c>
      <c r="C111" s="6" t="s">
        <v>56</v>
      </c>
      <c r="D111" s="16" t="s">
        <v>291</v>
      </c>
      <c r="E111" s="17"/>
      <c r="F111" s="6">
        <v>600007</v>
      </c>
      <c r="G111" s="18">
        <v>0.5326388888888889</v>
      </c>
      <c r="H111" s="20" t="s">
        <v>286</v>
      </c>
    </row>
    <row r="112" spans="1:8" ht="10.5">
      <c r="A112" s="35" t="str">
        <f>+"0764-09"</f>
        <v>0764-09</v>
      </c>
      <c r="B112" s="15" t="s">
        <v>188</v>
      </c>
      <c r="C112" s="6" t="s">
        <v>57</v>
      </c>
      <c r="D112" s="16" t="s">
        <v>291</v>
      </c>
      <c r="E112" s="17"/>
      <c r="F112" s="6">
        <v>600007</v>
      </c>
      <c r="G112" s="18">
        <v>0.5083333333333333</v>
      </c>
      <c r="H112" s="20"/>
    </row>
    <row r="113" spans="1:8" ht="10.5">
      <c r="A113" s="35" t="str">
        <f>+"0344-09"</f>
        <v>0344-09</v>
      </c>
      <c r="B113" s="15" t="s">
        <v>188</v>
      </c>
      <c r="C113" s="6" t="s">
        <v>58</v>
      </c>
      <c r="D113" s="16" t="s">
        <v>103</v>
      </c>
      <c r="E113" s="17"/>
      <c r="F113" s="6">
        <v>600014</v>
      </c>
      <c r="G113" s="18">
        <v>0.5326388888888889</v>
      </c>
      <c r="H113" s="20"/>
    </row>
    <row r="114" spans="1:8" ht="10.5">
      <c r="A114" s="35"/>
      <c r="B114" s="15" t="s">
        <v>59</v>
      </c>
      <c r="C114" s="6" t="s">
        <v>60</v>
      </c>
      <c r="D114" s="16" t="s">
        <v>295</v>
      </c>
      <c r="E114" s="17"/>
      <c r="F114" s="6">
        <v>600099</v>
      </c>
      <c r="G114" s="18" t="s">
        <v>289</v>
      </c>
      <c r="H114" s="20"/>
    </row>
    <row r="115" spans="1:8" ht="10.5">
      <c r="A115" s="35" t="str">
        <f>+"0562-09"</f>
        <v>0562-09</v>
      </c>
      <c r="B115" s="15" t="s">
        <v>189</v>
      </c>
      <c r="C115" s="6" t="s">
        <v>20</v>
      </c>
      <c r="D115" s="16" t="s">
        <v>294</v>
      </c>
      <c r="E115" s="17"/>
      <c r="F115" s="6">
        <v>600020</v>
      </c>
      <c r="G115" s="18">
        <v>0.45138888888888884</v>
      </c>
      <c r="H115" s="20"/>
    </row>
    <row r="116" spans="1:8" ht="10.5">
      <c r="A116" s="35" t="str">
        <f>+"0426-09"</f>
        <v>0426-09</v>
      </c>
      <c r="B116" s="15" t="s">
        <v>190</v>
      </c>
      <c r="C116" s="6" t="s">
        <v>61</v>
      </c>
      <c r="D116" s="16" t="s">
        <v>291</v>
      </c>
      <c r="E116" s="17"/>
      <c r="F116" s="6">
        <v>600007</v>
      </c>
      <c r="G116" s="18">
        <v>0.5027777777777778</v>
      </c>
      <c r="H116" s="20"/>
    </row>
    <row r="117" spans="1:8" ht="10.5">
      <c r="A117" s="35" t="str">
        <f>+"0060-09"</f>
        <v>0060-09</v>
      </c>
      <c r="B117" s="15" t="s">
        <v>191</v>
      </c>
      <c r="C117" s="6" t="s">
        <v>2</v>
      </c>
      <c r="D117" s="16" t="s">
        <v>291</v>
      </c>
      <c r="E117" s="17"/>
      <c r="F117" s="6">
        <v>600007</v>
      </c>
      <c r="G117" s="18">
        <v>0.5027777777777778</v>
      </c>
      <c r="H117" s="20"/>
    </row>
    <row r="118" spans="1:8" ht="10.5">
      <c r="A118" s="35" t="str">
        <f>+"0130-09"</f>
        <v>0130-09</v>
      </c>
      <c r="B118" s="15" t="s">
        <v>192</v>
      </c>
      <c r="C118" s="6" t="s">
        <v>62</v>
      </c>
      <c r="D118" s="16" t="s">
        <v>291</v>
      </c>
      <c r="E118" s="17"/>
      <c r="F118" s="6">
        <v>600007</v>
      </c>
      <c r="G118" s="18">
        <v>0.5381944444444444</v>
      </c>
      <c r="H118" s="20" t="s">
        <v>286</v>
      </c>
    </row>
    <row r="119" spans="1:8" ht="10.5">
      <c r="A119" s="35"/>
      <c r="B119" s="15" t="s">
        <v>63</v>
      </c>
      <c r="C119" s="6" t="s">
        <v>64</v>
      </c>
      <c r="D119" s="16" t="s">
        <v>295</v>
      </c>
      <c r="E119" s="17"/>
      <c r="F119" s="6">
        <v>600099</v>
      </c>
      <c r="G119" s="18">
        <v>0.44583333333333336</v>
      </c>
      <c r="H119" s="20"/>
    </row>
    <row r="120" spans="1:8" ht="10.5">
      <c r="A120" s="35" t="str">
        <f>+"0942-09"</f>
        <v>0942-09</v>
      </c>
      <c r="B120" s="15" t="s">
        <v>65</v>
      </c>
      <c r="C120" s="6" t="s">
        <v>55</v>
      </c>
      <c r="D120" s="16" t="s">
        <v>291</v>
      </c>
      <c r="E120" s="17"/>
      <c r="F120" s="6">
        <v>600007</v>
      </c>
      <c r="G120" s="18" t="s">
        <v>288</v>
      </c>
      <c r="H120" s="20"/>
    </row>
    <row r="121" spans="1:8" ht="10.5">
      <c r="A121" s="35" t="str">
        <f>+"0952-09"</f>
        <v>0952-09</v>
      </c>
      <c r="B121" s="15" t="s">
        <v>193</v>
      </c>
      <c r="C121" s="6" t="s">
        <v>269</v>
      </c>
      <c r="D121" s="16" t="s">
        <v>291</v>
      </c>
      <c r="E121" s="17"/>
      <c r="F121" s="6">
        <v>600007</v>
      </c>
      <c r="G121" s="18">
        <v>0.4263888888888889</v>
      </c>
      <c r="H121" s="20"/>
    </row>
    <row r="122" spans="1:8" ht="10.5">
      <c r="A122" s="35"/>
      <c r="B122" s="15" t="s">
        <v>194</v>
      </c>
      <c r="C122" s="6" t="s">
        <v>66</v>
      </c>
      <c r="D122" s="16" t="s">
        <v>291</v>
      </c>
      <c r="E122" s="17"/>
      <c r="F122" s="6">
        <v>600007</v>
      </c>
      <c r="G122" s="18">
        <v>0.5027777777777778</v>
      </c>
      <c r="H122" s="20"/>
    </row>
    <row r="123" spans="1:8" ht="10.5">
      <c r="A123" s="35" t="str">
        <f>+"0454-09"</f>
        <v>0454-09</v>
      </c>
      <c r="B123" s="15" t="s">
        <v>194</v>
      </c>
      <c r="C123" s="6" t="s">
        <v>67</v>
      </c>
      <c r="D123" s="16" t="s">
        <v>291</v>
      </c>
      <c r="E123" s="17"/>
      <c r="F123" s="6">
        <v>600007</v>
      </c>
      <c r="G123" s="18">
        <v>0.39375</v>
      </c>
      <c r="H123" s="20"/>
    </row>
    <row r="124" spans="1:8" ht="10.5">
      <c r="A124" s="35" t="str">
        <f>+"0812-09"</f>
        <v>0812-09</v>
      </c>
      <c r="B124" s="15" t="s">
        <v>195</v>
      </c>
      <c r="C124" s="6" t="s">
        <v>68</v>
      </c>
      <c r="D124" s="16" t="s">
        <v>291</v>
      </c>
      <c r="E124" s="17"/>
      <c r="F124" s="6">
        <v>600007</v>
      </c>
      <c r="G124" s="18">
        <v>0.5027777777777778</v>
      </c>
      <c r="H124" s="20"/>
    </row>
    <row r="125" spans="1:8" ht="10.5">
      <c r="A125" s="35"/>
      <c r="B125" s="15" t="s">
        <v>69</v>
      </c>
      <c r="C125" s="6" t="s">
        <v>240</v>
      </c>
      <c r="D125" s="16" t="s">
        <v>291</v>
      </c>
      <c r="E125" s="17"/>
      <c r="F125" s="6">
        <v>600007</v>
      </c>
      <c r="G125" s="18" t="s">
        <v>288</v>
      </c>
      <c r="H125" s="20"/>
    </row>
    <row r="126" spans="1:8" ht="10.5">
      <c r="A126" s="35" t="str">
        <f>+"0476-09"</f>
        <v>0476-09</v>
      </c>
      <c r="B126" s="15" t="s">
        <v>196</v>
      </c>
      <c r="C126" s="6" t="s">
        <v>70</v>
      </c>
      <c r="D126" s="16" t="s">
        <v>103</v>
      </c>
      <c r="E126" s="17"/>
      <c r="F126" s="6">
        <v>600014</v>
      </c>
      <c r="G126" s="18">
        <v>0.49861111111111106</v>
      </c>
      <c r="H126" s="20"/>
    </row>
    <row r="127" spans="1:8" ht="10.5">
      <c r="A127" s="35" t="str">
        <f>+"0519-09"</f>
        <v>0519-09</v>
      </c>
      <c r="B127" s="15" t="s">
        <v>197</v>
      </c>
      <c r="C127" s="6" t="s">
        <v>71</v>
      </c>
      <c r="D127" s="16" t="s">
        <v>291</v>
      </c>
      <c r="E127" s="17"/>
      <c r="F127" s="6">
        <v>600007</v>
      </c>
      <c r="G127" s="18">
        <v>0.39375</v>
      </c>
      <c r="H127" s="20"/>
    </row>
    <row r="128" spans="1:8" ht="10.5">
      <c r="A128" s="35" t="str">
        <f>+"0956-09"</f>
        <v>0956-09</v>
      </c>
      <c r="B128" s="15" t="s">
        <v>198</v>
      </c>
      <c r="C128" s="6" t="s">
        <v>72</v>
      </c>
      <c r="D128" s="16" t="s">
        <v>291</v>
      </c>
      <c r="E128" s="17"/>
      <c r="F128" s="6">
        <v>600007</v>
      </c>
      <c r="G128" s="18">
        <v>0.45902777777777776</v>
      </c>
      <c r="H128" s="20"/>
    </row>
    <row r="129" spans="1:8" ht="10.5">
      <c r="A129" s="35" t="str">
        <f>+"0038-09"</f>
        <v>0038-09</v>
      </c>
      <c r="B129" s="15" t="s">
        <v>199</v>
      </c>
      <c r="C129" s="6" t="s">
        <v>73</v>
      </c>
      <c r="D129" s="16" t="s">
        <v>291</v>
      </c>
      <c r="E129" s="17"/>
      <c r="F129" s="6">
        <v>600007</v>
      </c>
      <c r="G129" s="18">
        <v>0.5340277777777778</v>
      </c>
      <c r="H129" s="20"/>
    </row>
    <row r="130" spans="1:8" ht="10.5">
      <c r="A130" s="35"/>
      <c r="B130" s="15" t="s">
        <v>200</v>
      </c>
      <c r="C130" s="6" t="s">
        <v>74</v>
      </c>
      <c r="D130" s="16" t="s">
        <v>295</v>
      </c>
      <c r="E130" s="17"/>
      <c r="F130" s="6">
        <v>600099</v>
      </c>
      <c r="G130" s="18" t="s">
        <v>289</v>
      </c>
      <c r="H130" s="20" t="s">
        <v>286</v>
      </c>
    </row>
    <row r="131" spans="1:8" ht="10.5">
      <c r="A131" s="35"/>
      <c r="B131" s="15" t="s">
        <v>201</v>
      </c>
      <c r="C131" s="6" t="s">
        <v>75</v>
      </c>
      <c r="D131" s="16" t="s">
        <v>295</v>
      </c>
      <c r="E131" s="17"/>
      <c r="F131" s="6">
        <v>600099</v>
      </c>
      <c r="G131" s="18">
        <v>0.45902777777777776</v>
      </c>
      <c r="H131" s="20"/>
    </row>
    <row r="132" spans="1:8" ht="10.5">
      <c r="A132" s="35"/>
      <c r="B132" s="15" t="s">
        <v>202</v>
      </c>
      <c r="C132" s="6" t="s">
        <v>76</v>
      </c>
      <c r="D132" s="16" t="s">
        <v>295</v>
      </c>
      <c r="E132" s="17"/>
      <c r="F132" s="6">
        <v>600099</v>
      </c>
      <c r="G132" s="18">
        <v>0.5041666666666667</v>
      </c>
      <c r="H132" s="20" t="s">
        <v>286</v>
      </c>
    </row>
    <row r="133" spans="1:8" ht="10.5">
      <c r="A133" s="35"/>
      <c r="B133" s="15" t="s">
        <v>202</v>
      </c>
      <c r="C133" s="6" t="s">
        <v>77</v>
      </c>
      <c r="D133" s="16" t="s">
        <v>295</v>
      </c>
      <c r="E133" s="17"/>
      <c r="F133" s="6">
        <v>600099</v>
      </c>
      <c r="G133" s="18">
        <v>0.5041666666666667</v>
      </c>
      <c r="H133" s="20"/>
    </row>
    <row r="134" spans="1:8" ht="10.5">
      <c r="A134" s="35"/>
      <c r="B134" s="15" t="s">
        <v>203</v>
      </c>
      <c r="C134" s="6" t="s">
        <v>5</v>
      </c>
      <c r="D134" s="16" t="s">
        <v>295</v>
      </c>
      <c r="E134" s="17"/>
      <c r="F134" s="6">
        <v>600099</v>
      </c>
      <c r="G134" s="18" t="s">
        <v>288</v>
      </c>
      <c r="H134" s="20"/>
    </row>
    <row r="135" spans="1:8" ht="10.5">
      <c r="A135" s="35"/>
      <c r="B135" s="15" t="s">
        <v>204</v>
      </c>
      <c r="C135" s="6" t="s">
        <v>75</v>
      </c>
      <c r="D135" s="16" t="s">
        <v>295</v>
      </c>
      <c r="E135" s="17"/>
      <c r="F135" s="6">
        <v>600099</v>
      </c>
      <c r="G135" s="18">
        <v>0.5465277777777778</v>
      </c>
      <c r="H135" s="20"/>
    </row>
    <row r="136" spans="1:8" ht="10.5">
      <c r="A136" s="35" t="str">
        <f>+"0609-09"</f>
        <v>0609-09</v>
      </c>
      <c r="B136" s="15" t="s">
        <v>205</v>
      </c>
      <c r="C136" s="6" t="s">
        <v>240</v>
      </c>
      <c r="D136" s="16" t="s">
        <v>291</v>
      </c>
      <c r="E136" s="17"/>
      <c r="F136" s="6">
        <v>600007</v>
      </c>
      <c r="G136" s="18" t="s">
        <v>288</v>
      </c>
      <c r="H136" s="20"/>
    </row>
    <row r="137" spans="1:8" ht="10.5">
      <c r="A137" s="35"/>
      <c r="B137" s="15" t="s">
        <v>206</v>
      </c>
      <c r="C137" s="6" t="s">
        <v>78</v>
      </c>
      <c r="D137" s="16" t="s">
        <v>295</v>
      </c>
      <c r="E137" s="17"/>
      <c r="F137" s="6">
        <v>600099</v>
      </c>
      <c r="G137" s="18" t="s">
        <v>288</v>
      </c>
      <c r="H137" s="20"/>
    </row>
    <row r="138" spans="1:8" ht="10.5">
      <c r="A138" s="35"/>
      <c r="B138" s="15" t="s">
        <v>207</v>
      </c>
      <c r="C138" s="6" t="s">
        <v>79</v>
      </c>
      <c r="D138" s="16" t="s">
        <v>295</v>
      </c>
      <c r="E138" s="17"/>
      <c r="F138" s="6">
        <v>600099</v>
      </c>
      <c r="G138" s="18" t="s">
        <v>288</v>
      </c>
      <c r="H138" s="20"/>
    </row>
    <row r="139" spans="1:8" ht="10.5">
      <c r="A139" s="35" t="str">
        <f>+"0624-09"</f>
        <v>0624-09</v>
      </c>
      <c r="B139" s="15" t="s">
        <v>208</v>
      </c>
      <c r="C139" s="6" t="s">
        <v>80</v>
      </c>
      <c r="D139" s="16" t="s">
        <v>291</v>
      </c>
      <c r="E139" s="17"/>
      <c r="F139" s="6">
        <v>600007</v>
      </c>
      <c r="G139" s="18">
        <v>0.47847222222222224</v>
      </c>
      <c r="H139" s="20"/>
    </row>
    <row r="140" spans="1:8" ht="10.5">
      <c r="A140" s="35" t="str">
        <f>+"0428-09"</f>
        <v>0428-09</v>
      </c>
      <c r="B140" s="15" t="s">
        <v>209</v>
      </c>
      <c r="C140" s="6" t="s">
        <v>81</v>
      </c>
      <c r="D140" s="16" t="s">
        <v>291</v>
      </c>
      <c r="E140" s="17"/>
      <c r="F140" s="6">
        <v>600007</v>
      </c>
      <c r="G140" s="18">
        <v>0.5465277777777778</v>
      </c>
      <c r="H140" s="20"/>
    </row>
    <row r="141" spans="1:8" ht="10.5">
      <c r="A141" s="35" t="str">
        <f>+"0578-09"</f>
        <v>0578-09</v>
      </c>
      <c r="B141" s="15" t="s">
        <v>82</v>
      </c>
      <c r="C141" s="6" t="s">
        <v>266</v>
      </c>
      <c r="D141" s="16" t="s">
        <v>292</v>
      </c>
      <c r="E141" s="17"/>
      <c r="F141" s="6">
        <v>600019</v>
      </c>
      <c r="G141" s="18">
        <v>0.4680555555555556</v>
      </c>
      <c r="H141" s="20"/>
    </row>
    <row r="142" spans="1:8" ht="10.5">
      <c r="A142" s="35"/>
      <c r="B142" s="15" t="s">
        <v>210</v>
      </c>
      <c r="C142" s="6" t="s">
        <v>55</v>
      </c>
      <c r="D142" s="16" t="s">
        <v>295</v>
      </c>
      <c r="E142" s="17"/>
      <c r="F142" s="6">
        <v>600099</v>
      </c>
      <c r="G142" s="18">
        <v>0.5097222222222222</v>
      </c>
      <c r="H142" s="20"/>
    </row>
    <row r="143" spans="1:8" ht="10.5">
      <c r="A143" s="35" t="str">
        <f>+"0440-09"</f>
        <v>0440-09</v>
      </c>
      <c r="B143" s="15" t="s">
        <v>211</v>
      </c>
      <c r="C143" s="6" t="s">
        <v>83</v>
      </c>
      <c r="D143" s="16" t="s">
        <v>291</v>
      </c>
      <c r="E143" s="17"/>
      <c r="F143" s="6">
        <v>600007</v>
      </c>
      <c r="G143" s="18">
        <v>0.4791666666666667</v>
      </c>
      <c r="H143" s="20"/>
    </row>
    <row r="144" spans="1:8" ht="10.5">
      <c r="A144" s="35"/>
      <c r="B144" s="15" t="s">
        <v>212</v>
      </c>
      <c r="C144" s="6" t="s">
        <v>81</v>
      </c>
      <c r="D144" s="16" t="s">
        <v>295</v>
      </c>
      <c r="E144" s="17"/>
      <c r="F144" s="6">
        <v>600099</v>
      </c>
      <c r="G144" s="18">
        <v>0.42291666666666655</v>
      </c>
      <c r="H144" s="20"/>
    </row>
    <row r="145" spans="1:8" ht="10.5">
      <c r="A145" s="35" t="str">
        <f>+"0242-09"</f>
        <v>0242-09</v>
      </c>
      <c r="B145" s="15" t="s">
        <v>213</v>
      </c>
      <c r="C145" s="6" t="s">
        <v>240</v>
      </c>
      <c r="D145" s="16" t="s">
        <v>291</v>
      </c>
      <c r="E145" s="17"/>
      <c r="F145" s="6">
        <v>600007</v>
      </c>
      <c r="G145" s="18" t="s">
        <v>288</v>
      </c>
      <c r="H145" s="20"/>
    </row>
    <row r="146" spans="1:8" ht="10.5">
      <c r="A146" s="35" t="str">
        <f>+"0538-09"</f>
        <v>0538-09</v>
      </c>
      <c r="B146" s="15" t="s">
        <v>213</v>
      </c>
      <c r="C146" s="6" t="s">
        <v>68</v>
      </c>
      <c r="D146" s="16" t="s">
        <v>291</v>
      </c>
      <c r="E146" s="17"/>
      <c r="F146" s="6">
        <v>600007</v>
      </c>
      <c r="G146" s="18" t="s">
        <v>288</v>
      </c>
      <c r="H146" s="20"/>
    </row>
    <row r="147" spans="1:8" ht="10.5">
      <c r="A147" s="35" t="str">
        <f>+"0319-09"</f>
        <v>0319-09</v>
      </c>
      <c r="B147" s="15" t="s">
        <v>214</v>
      </c>
      <c r="C147" s="6" t="s">
        <v>262</v>
      </c>
      <c r="D147" s="16" t="s">
        <v>291</v>
      </c>
      <c r="E147" s="17"/>
      <c r="F147" s="6">
        <v>600007</v>
      </c>
      <c r="G147" s="18">
        <v>0.40208333333333324</v>
      </c>
      <c r="H147" s="20"/>
    </row>
    <row r="148" spans="1:8" ht="10.5">
      <c r="A148" s="35" t="str">
        <f>+"0188-09"</f>
        <v>0188-09</v>
      </c>
      <c r="B148" s="15" t="s">
        <v>84</v>
      </c>
      <c r="C148" s="6" t="s">
        <v>230</v>
      </c>
      <c r="D148" s="16" t="s">
        <v>291</v>
      </c>
      <c r="E148" s="17"/>
      <c r="F148" s="6">
        <v>600007</v>
      </c>
      <c r="G148" s="18" t="s">
        <v>288</v>
      </c>
      <c r="H148" s="20"/>
    </row>
    <row r="149" spans="1:8" ht="10.5">
      <c r="A149" s="35" t="str">
        <f>+"0030-09"</f>
        <v>0030-09</v>
      </c>
      <c r="B149" s="15" t="s">
        <v>215</v>
      </c>
      <c r="C149" s="6" t="s">
        <v>85</v>
      </c>
      <c r="D149" s="16" t="s">
        <v>291</v>
      </c>
      <c r="E149" s="17"/>
      <c r="F149" s="6">
        <v>600007</v>
      </c>
      <c r="G149" s="18" t="s">
        <v>288</v>
      </c>
      <c r="H149" s="20"/>
    </row>
    <row r="150" spans="1:8" ht="10.5">
      <c r="A150" s="35" t="str">
        <f>+"0379-09"</f>
        <v>0379-09</v>
      </c>
      <c r="B150" s="15" t="s">
        <v>216</v>
      </c>
      <c r="C150" s="6" t="s">
        <v>86</v>
      </c>
      <c r="D150" s="16" t="s">
        <v>290</v>
      </c>
      <c r="E150" s="17"/>
      <c r="F150" s="6">
        <v>600007</v>
      </c>
      <c r="G150" s="18" t="s">
        <v>288</v>
      </c>
      <c r="H150" s="20"/>
    </row>
    <row r="151" spans="1:8" ht="10.5">
      <c r="A151" s="35" t="str">
        <f>+"0291-09"</f>
        <v>0291-09</v>
      </c>
      <c r="B151" s="15" t="s">
        <v>217</v>
      </c>
      <c r="C151" s="6" t="s">
        <v>253</v>
      </c>
      <c r="D151" s="16" t="s">
        <v>291</v>
      </c>
      <c r="E151" s="17"/>
      <c r="F151" s="6">
        <v>600007</v>
      </c>
      <c r="G151" s="18">
        <v>0.4513888888888888</v>
      </c>
      <c r="H151" s="20"/>
    </row>
    <row r="152" spans="1:8" ht="10.5">
      <c r="A152" s="35"/>
      <c r="B152" s="15" t="s">
        <v>218</v>
      </c>
      <c r="C152" s="6" t="s">
        <v>87</v>
      </c>
      <c r="D152" s="16" t="s">
        <v>295</v>
      </c>
      <c r="E152" s="17"/>
      <c r="F152" s="6">
        <v>600099</v>
      </c>
      <c r="G152" s="18">
        <v>0.46875</v>
      </c>
      <c r="H152" s="20" t="s">
        <v>286</v>
      </c>
    </row>
    <row r="153" spans="1:8" ht="10.5">
      <c r="A153" s="35" t="str">
        <f>+"0226-09"</f>
        <v>0226-09</v>
      </c>
      <c r="B153" s="15" t="s">
        <v>218</v>
      </c>
      <c r="C153" s="6" t="s">
        <v>88</v>
      </c>
      <c r="D153" s="16" t="s">
        <v>291</v>
      </c>
      <c r="E153" s="17"/>
      <c r="F153" s="6">
        <v>600007</v>
      </c>
      <c r="G153" s="18">
        <v>0.5368055555555555</v>
      </c>
      <c r="H153" s="20" t="s">
        <v>286</v>
      </c>
    </row>
    <row r="154" spans="1:8" ht="10.5">
      <c r="A154" s="35" t="str">
        <f>+"0488-09"</f>
        <v>0488-09</v>
      </c>
      <c r="B154" s="15" t="s">
        <v>89</v>
      </c>
      <c r="C154" s="6" t="s">
        <v>90</v>
      </c>
      <c r="D154" s="16" t="s">
        <v>291</v>
      </c>
      <c r="E154" s="17"/>
      <c r="F154" s="6">
        <v>600007</v>
      </c>
      <c r="G154" s="18">
        <v>0.46944444444444444</v>
      </c>
      <c r="H154" s="20"/>
    </row>
    <row r="155" spans="1:8" ht="10.5">
      <c r="A155" s="35" t="str">
        <f>+"0949-09"</f>
        <v>0949-09</v>
      </c>
      <c r="B155" s="15" t="s">
        <v>219</v>
      </c>
      <c r="C155" s="6" t="s">
        <v>245</v>
      </c>
      <c r="D155" s="16" t="s">
        <v>103</v>
      </c>
      <c r="E155" s="17"/>
      <c r="F155" s="6">
        <v>600014</v>
      </c>
      <c r="G155" s="18">
        <v>0.538888888888889</v>
      </c>
      <c r="H155" s="20"/>
    </row>
    <row r="156" spans="1:8" ht="10.5">
      <c r="A156" s="35" t="str">
        <f>+"0641-09"</f>
        <v>0641-09</v>
      </c>
      <c r="B156" s="15" t="s">
        <v>220</v>
      </c>
      <c r="C156" s="6" t="s">
        <v>91</v>
      </c>
      <c r="D156" s="16" t="s">
        <v>291</v>
      </c>
      <c r="E156" s="17"/>
      <c r="F156" s="6">
        <v>600007</v>
      </c>
      <c r="G156" s="18">
        <v>0.5173611111111112</v>
      </c>
      <c r="H156" s="20"/>
    </row>
    <row r="157" spans="1:8" ht="10.5">
      <c r="A157" s="35" t="str">
        <f>+"0260-09"</f>
        <v>0260-09</v>
      </c>
      <c r="B157" s="15" t="s">
        <v>92</v>
      </c>
      <c r="C157" s="6" t="s">
        <v>93</v>
      </c>
      <c r="D157" s="16" t="s">
        <v>103</v>
      </c>
      <c r="E157" s="17"/>
      <c r="F157" s="6">
        <v>600014</v>
      </c>
      <c r="G157" s="18" t="s">
        <v>288</v>
      </c>
      <c r="H157" s="20"/>
    </row>
    <row r="158" spans="1:8" ht="10.5">
      <c r="A158" s="35" t="str">
        <f>+"0539-09"</f>
        <v>0539-09</v>
      </c>
      <c r="B158" s="15" t="s">
        <v>221</v>
      </c>
      <c r="C158" s="6" t="s">
        <v>94</v>
      </c>
      <c r="D158" s="16" t="s">
        <v>291</v>
      </c>
      <c r="E158" s="17"/>
      <c r="F158" s="6">
        <v>600007</v>
      </c>
      <c r="G158" s="18">
        <v>0.5298611111111111</v>
      </c>
      <c r="H158" s="20" t="s">
        <v>286</v>
      </c>
    </row>
    <row r="159" spans="1:8" ht="10.5">
      <c r="A159" s="35" t="str">
        <f>+"0525-09"</f>
        <v>0525-09</v>
      </c>
      <c r="B159" s="15" t="s">
        <v>221</v>
      </c>
      <c r="C159" s="6" t="s">
        <v>95</v>
      </c>
      <c r="D159" s="16" t="s">
        <v>291</v>
      </c>
      <c r="E159" s="17"/>
      <c r="F159" s="6">
        <v>600007</v>
      </c>
      <c r="G159" s="18">
        <v>0.5298611111111111</v>
      </c>
      <c r="H159" s="20"/>
    </row>
    <row r="160" spans="1:8" ht="10.5">
      <c r="A160" s="35" t="str">
        <f>+"0673-09"</f>
        <v>0673-09</v>
      </c>
      <c r="B160" s="15" t="s">
        <v>222</v>
      </c>
      <c r="C160" s="6" t="s">
        <v>96</v>
      </c>
      <c r="D160" s="16" t="s">
        <v>291</v>
      </c>
      <c r="E160" s="17"/>
      <c r="F160" s="6">
        <v>600007</v>
      </c>
      <c r="G160" s="18">
        <v>0.5041666666666667</v>
      </c>
      <c r="H160" s="20"/>
    </row>
    <row r="161" spans="1:8" ht="10.5">
      <c r="A161" s="35"/>
      <c r="B161" s="15" t="s">
        <v>223</v>
      </c>
      <c r="C161" s="6" t="s">
        <v>97</v>
      </c>
      <c r="D161" s="16" t="s">
        <v>295</v>
      </c>
      <c r="E161" s="17"/>
      <c r="F161" s="6">
        <v>600099</v>
      </c>
      <c r="G161" s="18" t="s">
        <v>288</v>
      </c>
      <c r="H161" s="20"/>
    </row>
    <row r="162" spans="1:8" ht="10.5">
      <c r="A162" s="35"/>
      <c r="B162" s="15" t="s">
        <v>224</v>
      </c>
      <c r="C162" s="6" t="s">
        <v>98</v>
      </c>
      <c r="D162" s="16" t="s">
        <v>295</v>
      </c>
      <c r="E162" s="17"/>
      <c r="F162" s="6">
        <v>600099</v>
      </c>
      <c r="G162" s="18">
        <v>0.5277777777777779</v>
      </c>
      <c r="H162" s="20"/>
    </row>
    <row r="163" spans="1:8" ht="10.5">
      <c r="A163" s="35"/>
      <c r="B163" s="15" t="s">
        <v>224</v>
      </c>
      <c r="C163" s="6" t="s">
        <v>99</v>
      </c>
      <c r="D163" s="16" t="s">
        <v>295</v>
      </c>
      <c r="E163" s="17"/>
      <c r="F163" s="6">
        <v>600099</v>
      </c>
      <c r="G163" s="18">
        <v>0.4513888888888888</v>
      </c>
      <c r="H163" s="20"/>
    </row>
    <row r="164" spans="1:8" ht="10.5">
      <c r="A164" s="35"/>
      <c r="B164" s="15" t="s">
        <v>225</v>
      </c>
      <c r="C164" s="6" t="s">
        <v>100</v>
      </c>
      <c r="D164" s="16" t="s">
        <v>295</v>
      </c>
      <c r="E164" s="17"/>
      <c r="F164" s="6">
        <v>600099</v>
      </c>
      <c r="G164" s="18">
        <v>0.47222222222222215</v>
      </c>
      <c r="H164" s="20"/>
    </row>
    <row r="165" spans="1:8" ht="10.5">
      <c r="A165" s="36" t="str">
        <f>+"0671-09"</f>
        <v>0671-09</v>
      </c>
      <c r="B165" s="36" t="s">
        <v>101</v>
      </c>
      <c r="C165" s="36" t="s">
        <v>102</v>
      </c>
      <c r="D165" s="16" t="s">
        <v>103</v>
      </c>
      <c r="E165" s="17"/>
      <c r="F165" s="6">
        <v>600014</v>
      </c>
      <c r="G165" s="18">
        <v>0.45138888888888884</v>
      </c>
      <c r="H165" s="20"/>
    </row>
    <row r="166" spans="1:8" ht="10.5">
      <c r="A166" s="35" t="s">
        <v>231</v>
      </c>
      <c r="B166" s="6" t="s">
        <v>233</v>
      </c>
      <c r="C166" s="6" t="s">
        <v>227</v>
      </c>
      <c r="D166" s="16" t="s">
        <v>103</v>
      </c>
      <c r="E166" s="17"/>
      <c r="F166" s="6">
        <v>600014</v>
      </c>
      <c r="G166" s="27">
        <v>0.5118055555555556</v>
      </c>
      <c r="H166" s="20"/>
    </row>
    <row r="167" spans="1:8" ht="12" thickBot="1">
      <c r="A167" s="37" t="s">
        <v>232</v>
      </c>
      <c r="B167" s="7" t="s">
        <v>234</v>
      </c>
      <c r="C167" s="7" t="s">
        <v>250</v>
      </c>
      <c r="D167" s="28" t="s">
        <v>103</v>
      </c>
      <c r="E167" s="29"/>
      <c r="F167" s="7">
        <v>600014</v>
      </c>
      <c r="G167" s="30">
        <v>0.5465277777777778</v>
      </c>
      <c r="H167" s="31" t="s">
        <v>286</v>
      </c>
    </row>
    <row r="168" ht="10.5">
      <c r="H168" s="33"/>
    </row>
  </sheetData>
  <mergeCells count="3">
    <mergeCell ref="A1:A3"/>
    <mergeCell ref="B2:D2"/>
    <mergeCell ref="D3:E3"/>
  </mergeCells>
  <printOptions horizontalCentered="1"/>
  <pageMargins left="0.3937007874015748" right="0.3937007874015748" top="0.91" bottom="0.984251968503937" header="0.5118110236220472" footer="0.5118110236220472"/>
  <pageSetup fitToHeight="0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2005-05-20T17:59:39Z</cp:lastPrinted>
  <dcterms:created xsi:type="dcterms:W3CDTF">2004-02-13T20:51:36Z</dcterms:created>
  <dcterms:modified xsi:type="dcterms:W3CDTF">2009-03-25T15:14:37Z</dcterms:modified>
  <cp:category/>
  <cp:version/>
  <cp:contentType/>
  <cp:contentStatus/>
</cp:coreProperties>
</file>